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e Malte\Dropbox\GO\BNE\"/>
    </mc:Choice>
  </mc:AlternateContent>
  <bookViews>
    <workbookView xWindow="0" yWindow="0" windowWidth="17280" windowHeight="7215"/>
  </bookViews>
  <sheets>
    <sheet name="Planungsübersicht" sheetId="1" r:id="rId1"/>
    <sheet name="Chronologische Liste" sheetId="2" r:id="rId2"/>
    <sheet name="Energieverbräuche" sheetId="3" r:id="rId3"/>
    <sheet name="CO2-Schulbilanz" sheetId="4" r:id="rId4"/>
    <sheet name="Erfolge" sheetId="5" r:id="rId5"/>
    <sheet name="Bilanz_pro_h_pro_m²" sheetId="6" r:id="rId6"/>
    <sheet name="Anleitung" sheetId="7" r:id="rId7"/>
  </sheets>
  <definedNames>
    <definedName name="_xlnm._FilterDatabase" localSheetId="1" hidden="1">'Chronologische Liste'!$B$5:$H$298</definedName>
    <definedName name="_xlnm.Print_Area" localSheetId="3">'CO2-Schulbilanz'!$B$2:$R$27</definedName>
    <definedName name="_xlnm.Print_Area" localSheetId="2">Energieverbräuche!$B$2:$Q$22</definedName>
    <definedName name="_xlnm.Print_Area" localSheetId="0">Planungsübersicht!$B$2:$Z$273</definedName>
    <definedName name="Z_A6AA0E88_0E45_4814_B902_F1105CB400F0_.wvu.Cols" localSheetId="5" hidden="1">Bilanz_pro_h_pro_m²!$S:$S</definedName>
    <definedName name="Z_A6AA0E88_0E45_4814_B902_F1105CB400F0_.wvu.Cols" localSheetId="0" hidden="1">Planungsübersicht!$A:$A</definedName>
    <definedName name="Z_A6AA0E88_0E45_4814_B902_F1105CB400F0_.wvu.FilterData" localSheetId="1" hidden="1">'Chronologische Liste'!$B$5:$H$95</definedName>
    <definedName name="Z_A6AA0E88_0E45_4814_B902_F1105CB400F0_.wvu.PrintArea" localSheetId="3" hidden="1">'CO2-Schulbilanz'!$B$2:$R$27</definedName>
    <definedName name="Z_A6AA0E88_0E45_4814_B902_F1105CB400F0_.wvu.PrintArea" localSheetId="2" hidden="1">Energieverbräuche!$B$2:$Q$22</definedName>
    <definedName name="Z_A6AA0E88_0E45_4814_B902_F1105CB400F0_.wvu.PrintArea" localSheetId="0" hidden="1">Planungsübersicht!$B$2:$K$253</definedName>
    <definedName name="Z_A6AA0E88_0E45_4814_B902_F1105CB400F0_.wvu.Rows" localSheetId="5" hidden="1">Bilanz_pro_h_pro_m²!$30:$31,Bilanz_pro_h_pro_m²!$33:$43,Bilanz_pro_h_pro_m²!$45:$47,Bilanz_pro_h_pro_m²!$49:$49</definedName>
    <definedName name="Z_A6AA0E88_0E45_4814_B902_F1105CB400F0_.wvu.Rows" localSheetId="3" hidden="1">'CO2-Schulbilanz'!$15:$15</definedName>
  </definedNames>
  <calcPr calcId="152511"/>
</workbook>
</file>

<file path=xl/calcChain.xml><?xml version="1.0" encoding="utf-8"?>
<calcChain xmlns="http://schemas.openxmlformats.org/spreadsheetml/2006/main">
  <c r="F14" i="3" l="1"/>
  <c r="F10" i="3"/>
  <c r="E48" i="6" l="1"/>
  <c r="F48" i="6" s="1"/>
  <c r="G48" i="6" s="1"/>
  <c r="H48" i="6" s="1"/>
  <c r="I48" i="6" s="1"/>
  <c r="J48" i="6" s="1"/>
  <c r="K48" i="6" s="1"/>
  <c r="L48" i="6" s="1"/>
  <c r="M48" i="6" s="1"/>
  <c r="N48" i="6" s="1"/>
  <c r="O48" i="6" s="1"/>
  <c r="P48" i="6" s="1"/>
  <c r="Q48" i="6" s="1"/>
  <c r="R48" i="6" s="1"/>
  <c r="S48" i="6" s="1"/>
  <c r="T48" i="6" s="1"/>
  <c r="U48" i="6" s="1"/>
  <c r="V48" i="6" s="1"/>
  <c r="W48" i="6" s="1"/>
  <c r="X48" i="6" s="1"/>
  <c r="Y48" i="6" s="1"/>
  <c r="Z48" i="6" s="1"/>
  <c r="AA48" i="6" s="1"/>
  <c r="AB48" i="6" s="1"/>
  <c r="AC48" i="6" s="1"/>
  <c r="AD48" i="6" s="1"/>
  <c r="AE48" i="6" s="1"/>
  <c r="AF48" i="6" s="1"/>
  <c r="AG48" i="6" s="1"/>
  <c r="AH48" i="6" s="1"/>
  <c r="AI48" i="6" s="1"/>
  <c r="AJ48" i="6" s="1"/>
  <c r="AK48" i="6" s="1"/>
  <c r="AL48" i="6" s="1"/>
  <c r="AM48" i="6" s="1"/>
  <c r="AN48" i="6" s="1"/>
  <c r="AO48" i="6" s="1"/>
  <c r="AP48" i="6" s="1"/>
  <c r="AQ48" i="6" s="1"/>
  <c r="AR48" i="6" s="1"/>
  <c r="AS48" i="6" s="1"/>
  <c r="AT48" i="6" s="1"/>
  <c r="AU48" i="6" s="1"/>
  <c r="D44" i="6"/>
  <c r="E43" i="6"/>
  <c r="E44" i="6" s="1"/>
  <c r="E35" i="6"/>
  <c r="D35" i="6"/>
  <c r="E3" i="5"/>
  <c r="E30" i="4"/>
  <c r="F30" i="4" s="1"/>
  <c r="E29" i="4"/>
  <c r="F29" i="4" s="1"/>
  <c r="I28" i="4"/>
  <c r="J28" i="4" s="1"/>
  <c r="K28" i="4" s="1"/>
  <c r="L28" i="4" s="1"/>
  <c r="M28" i="4" s="1"/>
  <c r="N28" i="4" s="1"/>
  <c r="O28" i="4" s="1"/>
  <c r="P28" i="4" s="1"/>
  <c r="Q28" i="4" s="1"/>
  <c r="R28" i="4" s="1"/>
  <c r="S28" i="4" s="1"/>
  <c r="T28" i="4" s="1"/>
  <c r="U28" i="4" s="1"/>
  <c r="V28" i="4" s="1"/>
  <c r="W28" i="4" s="1"/>
  <c r="X28" i="4" s="1"/>
  <c r="Y28" i="4" s="1"/>
  <c r="Z28" i="4" s="1"/>
  <c r="AA28" i="4" s="1"/>
  <c r="AB28" i="4" s="1"/>
  <c r="AC28" i="4" s="1"/>
  <c r="AD28" i="4" s="1"/>
  <c r="AE28" i="4" s="1"/>
  <c r="AF28" i="4" s="1"/>
  <c r="AG28" i="4" s="1"/>
  <c r="AH28" i="4" s="1"/>
  <c r="AI28" i="4" s="1"/>
  <c r="AJ28" i="4" s="1"/>
  <c r="AK28" i="4" s="1"/>
  <c r="AL28" i="4" s="1"/>
  <c r="AM28" i="4" s="1"/>
  <c r="AN28" i="4" s="1"/>
  <c r="AO28" i="4" s="1"/>
  <c r="AP28" i="4" s="1"/>
  <c r="AQ28" i="4" s="1"/>
  <c r="AR28" i="4" s="1"/>
  <c r="AS28" i="4" s="1"/>
  <c r="AT28" i="4" s="1"/>
  <c r="AU28" i="4" s="1"/>
  <c r="AV28" i="4" s="1"/>
  <c r="E28" i="4"/>
  <c r="F28" i="4" s="1"/>
  <c r="G28" i="4" s="1"/>
  <c r="N23" i="4"/>
  <c r="D21" i="4"/>
  <c r="J20" i="4"/>
  <c r="D20" i="4"/>
  <c r="K17" i="4"/>
  <c r="E2" i="4"/>
  <c r="AU27" i="3"/>
  <c r="AV23" i="4" s="1"/>
  <c r="AT27" i="3"/>
  <c r="AU23" i="4" s="1"/>
  <c r="AS27" i="3"/>
  <c r="AT23" i="4" s="1"/>
  <c r="AR27" i="3"/>
  <c r="AS23" i="4" s="1"/>
  <c r="AQ27" i="3"/>
  <c r="AR23" i="4" s="1"/>
  <c r="AP27" i="3"/>
  <c r="AQ23" i="4" s="1"/>
  <c r="AO27" i="3"/>
  <c r="AP23" i="4" s="1"/>
  <c r="AN27" i="3"/>
  <c r="AO23" i="4" s="1"/>
  <c r="AM27" i="3"/>
  <c r="AN23" i="4" s="1"/>
  <c r="AL27" i="3"/>
  <c r="AM23" i="4" s="1"/>
  <c r="AK27" i="3"/>
  <c r="AL23" i="4" s="1"/>
  <c r="AJ27" i="3"/>
  <c r="AK23" i="4" s="1"/>
  <c r="AI27" i="3"/>
  <c r="AJ23" i="4" s="1"/>
  <c r="AH27" i="3"/>
  <c r="AI23" i="4" s="1"/>
  <c r="AG27" i="3"/>
  <c r="AH23" i="4" s="1"/>
  <c r="AF27" i="3"/>
  <c r="AG23" i="4" s="1"/>
  <c r="AE27" i="3"/>
  <c r="AF23" i="4" s="1"/>
  <c r="AD27" i="3"/>
  <c r="AE23" i="4" s="1"/>
  <c r="AC27" i="3"/>
  <c r="AD23" i="4" s="1"/>
  <c r="AB27" i="3"/>
  <c r="AC23" i="4" s="1"/>
  <c r="AA27" i="3"/>
  <c r="AB23" i="4" s="1"/>
  <c r="Z27" i="3"/>
  <c r="AA23" i="4" s="1"/>
  <c r="Y27" i="3"/>
  <c r="Z23" i="4" s="1"/>
  <c r="X27" i="3"/>
  <c r="Y23" i="4" s="1"/>
  <c r="W27" i="3"/>
  <c r="X23" i="4" s="1"/>
  <c r="V27" i="3"/>
  <c r="W23" i="4" s="1"/>
  <c r="U27" i="3"/>
  <c r="V23" i="4" s="1"/>
  <c r="T27" i="3"/>
  <c r="U23" i="4" s="1"/>
  <c r="S27" i="3"/>
  <c r="T23" i="4" s="1"/>
  <c r="R27" i="3"/>
  <c r="S23" i="4" s="1"/>
  <c r="Q27" i="3"/>
  <c r="R23" i="4" s="1"/>
  <c r="P27" i="3"/>
  <c r="Q23" i="4" s="1"/>
  <c r="O27" i="3"/>
  <c r="P23" i="4" s="1"/>
  <c r="N27" i="3"/>
  <c r="O23" i="4" s="1"/>
  <c r="M27" i="3"/>
  <c r="L27" i="3"/>
  <c r="M23" i="4" s="1"/>
  <c r="K27" i="3"/>
  <c r="L23" i="4" s="1"/>
  <c r="J27" i="3"/>
  <c r="K23" i="4" s="1"/>
  <c r="I27" i="3"/>
  <c r="J23" i="4" s="1"/>
  <c r="H27" i="3"/>
  <c r="I23" i="4" s="1"/>
  <c r="G27" i="3"/>
  <c r="H23" i="4" s="1"/>
  <c r="F27" i="3"/>
  <c r="G23" i="4" s="1"/>
  <c r="E27" i="3"/>
  <c r="F23" i="4" s="1"/>
  <c r="D27" i="3"/>
  <c r="E23" i="4" s="1"/>
  <c r="AU22" i="3"/>
  <c r="AV20" i="4" s="1"/>
  <c r="AT22" i="3"/>
  <c r="AU20" i="4" s="1"/>
  <c r="AS22" i="3"/>
  <c r="AT20" i="4" s="1"/>
  <c r="AR22" i="3"/>
  <c r="AS20" i="4" s="1"/>
  <c r="AQ22" i="3"/>
  <c r="AR20" i="4" s="1"/>
  <c r="AP22" i="3"/>
  <c r="AQ20" i="4" s="1"/>
  <c r="AO22" i="3"/>
  <c r="AP20" i="4" s="1"/>
  <c r="AN22" i="3"/>
  <c r="AO20" i="4" s="1"/>
  <c r="AM22" i="3"/>
  <c r="AN20" i="4" s="1"/>
  <c r="AL22" i="3"/>
  <c r="AM20" i="4" s="1"/>
  <c r="AK22" i="3"/>
  <c r="AL20" i="4" s="1"/>
  <c r="AJ22" i="3"/>
  <c r="AK20" i="4" s="1"/>
  <c r="AI22" i="3"/>
  <c r="AJ20" i="4" s="1"/>
  <c r="AH22" i="3"/>
  <c r="AI20" i="4" s="1"/>
  <c r="AG22" i="3"/>
  <c r="AH20" i="4" s="1"/>
  <c r="AF22" i="3"/>
  <c r="AG20" i="4" s="1"/>
  <c r="AE22" i="3"/>
  <c r="AF20" i="4" s="1"/>
  <c r="AD22" i="3"/>
  <c r="AE20" i="4" s="1"/>
  <c r="AC22" i="3"/>
  <c r="AD20" i="4" s="1"/>
  <c r="AB22" i="3"/>
  <c r="AC20" i="4" s="1"/>
  <c r="AA22" i="3"/>
  <c r="AB20" i="4" s="1"/>
  <c r="Z22" i="3"/>
  <c r="AA20" i="4" s="1"/>
  <c r="Y22" i="3"/>
  <c r="Z20" i="4" s="1"/>
  <c r="X22" i="3"/>
  <c r="Y20" i="4" s="1"/>
  <c r="W22" i="3"/>
  <c r="X20" i="4" s="1"/>
  <c r="V22" i="3"/>
  <c r="W20" i="4" s="1"/>
  <c r="U22" i="3"/>
  <c r="V20" i="4" s="1"/>
  <c r="T22" i="3"/>
  <c r="U20" i="4" s="1"/>
  <c r="S22" i="3"/>
  <c r="T20" i="4" s="1"/>
  <c r="R22" i="3"/>
  <c r="S20" i="4" s="1"/>
  <c r="Q22" i="3"/>
  <c r="R20" i="4" s="1"/>
  <c r="P22" i="3"/>
  <c r="Q20" i="4" s="1"/>
  <c r="O22" i="3"/>
  <c r="P20" i="4" s="1"/>
  <c r="N22" i="3"/>
  <c r="O20" i="4" s="1"/>
  <c r="M22" i="3"/>
  <c r="N20" i="4" s="1"/>
  <c r="L22" i="3"/>
  <c r="M20" i="4" s="1"/>
  <c r="K22" i="3"/>
  <c r="L20" i="4" s="1"/>
  <c r="J22" i="3"/>
  <c r="K20" i="4" s="1"/>
  <c r="I22" i="3"/>
  <c r="H22" i="3"/>
  <c r="I20" i="4" s="1"/>
  <c r="G22" i="3"/>
  <c r="H20" i="4" s="1"/>
  <c r="F22" i="3"/>
  <c r="G20" i="4" s="1"/>
  <c r="E22" i="3"/>
  <c r="F20" i="4" s="1"/>
  <c r="D22" i="3"/>
  <c r="E20" i="4" s="1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G13" i="3"/>
  <c r="H13" i="3" s="1"/>
  <c r="I13" i="3" s="1"/>
  <c r="J13" i="3" s="1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AF13" i="3" s="1"/>
  <c r="AG13" i="3" s="1"/>
  <c r="AH13" i="3" s="1"/>
  <c r="AI13" i="3" s="1"/>
  <c r="AJ13" i="3" s="1"/>
  <c r="AK13" i="3" s="1"/>
  <c r="AL13" i="3" s="1"/>
  <c r="AM13" i="3" s="1"/>
  <c r="AN13" i="3" s="1"/>
  <c r="AO13" i="3" s="1"/>
  <c r="AP13" i="3" s="1"/>
  <c r="AQ13" i="3" s="1"/>
  <c r="AR13" i="3" s="1"/>
  <c r="AS13" i="3" s="1"/>
  <c r="AT13" i="3" s="1"/>
  <c r="AU13" i="3" s="1"/>
  <c r="E13" i="3"/>
  <c r="E14" i="3" s="1"/>
  <c r="D13" i="3"/>
  <c r="D14" i="3" s="1"/>
  <c r="E19" i="4" s="1"/>
  <c r="D10" i="3"/>
  <c r="E18" i="4" s="1"/>
  <c r="AU8" i="3"/>
  <c r="AV17" i="4" s="1"/>
  <c r="AT8" i="3"/>
  <c r="AU17" i="4" s="1"/>
  <c r="AT42" i="6" s="1"/>
  <c r="AS8" i="3"/>
  <c r="AT17" i="4" s="1"/>
  <c r="AR8" i="3"/>
  <c r="AS17" i="4" s="1"/>
  <c r="AR42" i="6" s="1"/>
  <c r="AQ8" i="3"/>
  <c r="AR17" i="4" s="1"/>
  <c r="AP8" i="3"/>
  <c r="AQ17" i="4" s="1"/>
  <c r="AO8" i="3"/>
  <c r="AP17" i="4" s="1"/>
  <c r="AO42" i="6" s="1"/>
  <c r="AN8" i="3"/>
  <c r="AO17" i="4" s="1"/>
  <c r="AM8" i="3"/>
  <c r="AN17" i="4" s="1"/>
  <c r="AL8" i="3"/>
  <c r="AM17" i="4" s="1"/>
  <c r="AL42" i="6" s="1"/>
  <c r="AK8" i="3"/>
  <c r="AL17" i="4" s="1"/>
  <c r="AJ8" i="3"/>
  <c r="AK17" i="4" s="1"/>
  <c r="AJ42" i="6" s="1"/>
  <c r="AI8" i="3"/>
  <c r="AJ17" i="4" s="1"/>
  <c r="AH8" i="3"/>
  <c r="AI17" i="4" s="1"/>
  <c r="AG8" i="3"/>
  <c r="AH17" i="4" s="1"/>
  <c r="AG42" i="6" s="1"/>
  <c r="AF8" i="3"/>
  <c r="AG17" i="4" s="1"/>
  <c r="AE8" i="3"/>
  <c r="AF17" i="4" s="1"/>
  <c r="AD8" i="3"/>
  <c r="AE17" i="4" s="1"/>
  <c r="AD42" i="6" s="1"/>
  <c r="AC8" i="3"/>
  <c r="AD17" i="4" s="1"/>
  <c r="AB8" i="3"/>
  <c r="AC17" i="4" s="1"/>
  <c r="AB42" i="6" s="1"/>
  <c r="AA8" i="3"/>
  <c r="AB17" i="4" s="1"/>
  <c r="Z8" i="3"/>
  <c r="AA17" i="4" s="1"/>
  <c r="Y8" i="3"/>
  <c r="Z17" i="4" s="1"/>
  <c r="Y42" i="6" s="1"/>
  <c r="X8" i="3"/>
  <c r="Y17" i="4" s="1"/>
  <c r="W8" i="3"/>
  <c r="X17" i="4" s="1"/>
  <c r="V8" i="3"/>
  <c r="W17" i="4" s="1"/>
  <c r="V42" i="6" s="1"/>
  <c r="U8" i="3"/>
  <c r="V17" i="4" s="1"/>
  <c r="T8" i="3"/>
  <c r="U17" i="4" s="1"/>
  <c r="T42" i="6" s="1"/>
  <c r="S8" i="3"/>
  <c r="T17" i="4" s="1"/>
  <c r="R8" i="3"/>
  <c r="S17" i="4" s="1"/>
  <c r="Q8" i="3"/>
  <c r="R17" i="4" s="1"/>
  <c r="Q42" i="6" s="1"/>
  <c r="P8" i="3"/>
  <c r="Q17" i="4" s="1"/>
  <c r="O8" i="3"/>
  <c r="P17" i="4" s="1"/>
  <c r="O42" i="6" s="1"/>
  <c r="N8" i="3"/>
  <c r="O17" i="4" s="1"/>
  <c r="N42" i="6" s="1"/>
  <c r="M8" i="3"/>
  <c r="N17" i="4" s="1"/>
  <c r="L8" i="3"/>
  <c r="M17" i="4" s="1"/>
  <c r="L42" i="6" s="1"/>
  <c r="K8" i="3"/>
  <c r="L17" i="4" s="1"/>
  <c r="J8" i="3"/>
  <c r="I8" i="3"/>
  <c r="J17" i="4" s="1"/>
  <c r="I42" i="6" s="1"/>
  <c r="H8" i="3"/>
  <c r="I17" i="4" s="1"/>
  <c r="G8" i="3"/>
  <c r="H17" i="4" s="1"/>
  <c r="F8" i="3"/>
  <c r="G17" i="4" s="1"/>
  <c r="F42" i="6" s="1"/>
  <c r="D8" i="3"/>
  <c r="E17" i="4" s="1"/>
  <c r="D42" i="6" s="1"/>
  <c r="D46" i="6" s="1"/>
  <c r="D49" i="6" s="1"/>
  <c r="E5" i="3"/>
  <c r="E8" i="3" s="1"/>
  <c r="F17" i="4" s="1"/>
  <c r="D5" i="3"/>
  <c r="H298" i="2"/>
  <c r="G298" i="2"/>
  <c r="F298" i="2"/>
  <c r="E298" i="2"/>
  <c r="D298" i="2"/>
  <c r="C298" i="2"/>
  <c r="B298" i="2"/>
  <c r="H297" i="2"/>
  <c r="G297" i="2"/>
  <c r="F297" i="2"/>
  <c r="E297" i="2"/>
  <c r="D297" i="2"/>
  <c r="C297" i="2"/>
  <c r="B297" i="2"/>
  <c r="H296" i="2"/>
  <c r="G296" i="2"/>
  <c r="F296" i="2"/>
  <c r="E296" i="2"/>
  <c r="D296" i="2"/>
  <c r="C296" i="2"/>
  <c r="B296" i="2"/>
  <c r="H295" i="2"/>
  <c r="G295" i="2"/>
  <c r="F295" i="2"/>
  <c r="E295" i="2"/>
  <c r="D295" i="2"/>
  <c r="C295" i="2"/>
  <c r="B295" i="2"/>
  <c r="H294" i="2"/>
  <c r="G294" i="2"/>
  <c r="F294" i="2"/>
  <c r="E294" i="2"/>
  <c r="D294" i="2"/>
  <c r="C294" i="2"/>
  <c r="B294" i="2"/>
  <c r="H293" i="2"/>
  <c r="G293" i="2"/>
  <c r="F293" i="2"/>
  <c r="E293" i="2"/>
  <c r="D293" i="2"/>
  <c r="C293" i="2"/>
  <c r="B293" i="2"/>
  <c r="H292" i="2"/>
  <c r="G292" i="2"/>
  <c r="F292" i="2"/>
  <c r="E292" i="2"/>
  <c r="D292" i="2"/>
  <c r="C292" i="2"/>
  <c r="B292" i="2"/>
  <c r="H291" i="2"/>
  <c r="G291" i="2"/>
  <c r="F291" i="2"/>
  <c r="E291" i="2"/>
  <c r="D291" i="2"/>
  <c r="C291" i="2"/>
  <c r="B291" i="2"/>
  <c r="H290" i="2"/>
  <c r="G290" i="2"/>
  <c r="F290" i="2"/>
  <c r="E290" i="2"/>
  <c r="D290" i="2"/>
  <c r="C290" i="2"/>
  <c r="B290" i="2"/>
  <c r="H289" i="2"/>
  <c r="G289" i="2"/>
  <c r="F289" i="2"/>
  <c r="E289" i="2"/>
  <c r="D289" i="2"/>
  <c r="C289" i="2"/>
  <c r="B289" i="2"/>
  <c r="H288" i="2"/>
  <c r="G288" i="2"/>
  <c r="F288" i="2"/>
  <c r="E288" i="2"/>
  <c r="D288" i="2"/>
  <c r="C288" i="2"/>
  <c r="B288" i="2"/>
  <c r="H287" i="2"/>
  <c r="G287" i="2"/>
  <c r="F287" i="2"/>
  <c r="E287" i="2"/>
  <c r="D287" i="2"/>
  <c r="C287" i="2"/>
  <c r="B287" i="2"/>
  <c r="H286" i="2"/>
  <c r="G286" i="2"/>
  <c r="F286" i="2"/>
  <c r="E286" i="2"/>
  <c r="D286" i="2"/>
  <c r="C286" i="2"/>
  <c r="B286" i="2"/>
  <c r="H285" i="2"/>
  <c r="G285" i="2"/>
  <c r="F285" i="2"/>
  <c r="E285" i="2"/>
  <c r="D285" i="2"/>
  <c r="C285" i="2"/>
  <c r="B285" i="2"/>
  <c r="H284" i="2"/>
  <c r="G284" i="2"/>
  <c r="F284" i="2"/>
  <c r="E284" i="2"/>
  <c r="D284" i="2"/>
  <c r="C284" i="2"/>
  <c r="B284" i="2"/>
  <c r="H283" i="2"/>
  <c r="G283" i="2"/>
  <c r="F283" i="2"/>
  <c r="E283" i="2"/>
  <c r="D283" i="2"/>
  <c r="C283" i="2"/>
  <c r="B283" i="2"/>
  <c r="H282" i="2"/>
  <c r="G282" i="2"/>
  <c r="F282" i="2"/>
  <c r="E282" i="2"/>
  <c r="D282" i="2"/>
  <c r="C282" i="2"/>
  <c r="B282" i="2"/>
  <c r="H281" i="2"/>
  <c r="G281" i="2"/>
  <c r="F281" i="2"/>
  <c r="E281" i="2"/>
  <c r="D281" i="2"/>
  <c r="C281" i="2"/>
  <c r="B281" i="2"/>
  <c r="H280" i="2"/>
  <c r="G280" i="2"/>
  <c r="F280" i="2"/>
  <c r="E280" i="2"/>
  <c r="D280" i="2"/>
  <c r="C280" i="2"/>
  <c r="B280" i="2"/>
  <c r="H279" i="2"/>
  <c r="G279" i="2"/>
  <c r="F279" i="2"/>
  <c r="E279" i="2"/>
  <c r="D279" i="2"/>
  <c r="C279" i="2"/>
  <c r="B279" i="2"/>
  <c r="H278" i="2"/>
  <c r="G278" i="2"/>
  <c r="F278" i="2"/>
  <c r="E278" i="2"/>
  <c r="D278" i="2"/>
  <c r="C278" i="2"/>
  <c r="B278" i="2"/>
  <c r="H277" i="2"/>
  <c r="G277" i="2"/>
  <c r="F277" i="2"/>
  <c r="E277" i="2"/>
  <c r="D277" i="2"/>
  <c r="C277" i="2"/>
  <c r="B277" i="2"/>
  <c r="H276" i="2"/>
  <c r="G276" i="2"/>
  <c r="F276" i="2"/>
  <c r="E276" i="2"/>
  <c r="D276" i="2"/>
  <c r="C276" i="2"/>
  <c r="B276" i="2"/>
  <c r="H275" i="2"/>
  <c r="G275" i="2"/>
  <c r="F275" i="2"/>
  <c r="E275" i="2"/>
  <c r="D275" i="2"/>
  <c r="C275" i="2"/>
  <c r="B275" i="2"/>
  <c r="H274" i="2"/>
  <c r="G274" i="2"/>
  <c r="F274" i="2"/>
  <c r="E274" i="2"/>
  <c r="D274" i="2"/>
  <c r="C274" i="2"/>
  <c r="B274" i="2"/>
  <c r="H273" i="2"/>
  <c r="G273" i="2"/>
  <c r="F273" i="2"/>
  <c r="E273" i="2"/>
  <c r="D273" i="2"/>
  <c r="C273" i="2"/>
  <c r="B273" i="2"/>
  <c r="H272" i="2"/>
  <c r="G272" i="2"/>
  <c r="F272" i="2"/>
  <c r="E272" i="2"/>
  <c r="D272" i="2"/>
  <c r="C272" i="2"/>
  <c r="B272" i="2"/>
  <c r="H271" i="2"/>
  <c r="G271" i="2"/>
  <c r="F271" i="2"/>
  <c r="E271" i="2"/>
  <c r="D271" i="2"/>
  <c r="C271" i="2"/>
  <c r="B271" i="2"/>
  <c r="H270" i="2"/>
  <c r="G270" i="2"/>
  <c r="F270" i="2"/>
  <c r="E270" i="2"/>
  <c r="D270" i="2"/>
  <c r="C270" i="2"/>
  <c r="B270" i="2"/>
  <c r="H269" i="2"/>
  <c r="G269" i="2"/>
  <c r="F269" i="2"/>
  <c r="E269" i="2"/>
  <c r="D269" i="2"/>
  <c r="C269" i="2"/>
  <c r="B269" i="2"/>
  <c r="H268" i="2"/>
  <c r="G268" i="2"/>
  <c r="F268" i="2"/>
  <c r="E268" i="2"/>
  <c r="D268" i="2"/>
  <c r="C268" i="2"/>
  <c r="B268" i="2"/>
  <c r="H267" i="2"/>
  <c r="G267" i="2"/>
  <c r="F267" i="2"/>
  <c r="E267" i="2"/>
  <c r="D267" i="2"/>
  <c r="C267" i="2"/>
  <c r="B267" i="2"/>
  <c r="H266" i="2"/>
  <c r="G266" i="2"/>
  <c r="F266" i="2"/>
  <c r="E266" i="2"/>
  <c r="D266" i="2"/>
  <c r="C266" i="2"/>
  <c r="B266" i="2"/>
  <c r="H265" i="2"/>
  <c r="G265" i="2"/>
  <c r="F265" i="2"/>
  <c r="E265" i="2"/>
  <c r="D265" i="2"/>
  <c r="C265" i="2"/>
  <c r="B265" i="2"/>
  <c r="H264" i="2"/>
  <c r="G264" i="2"/>
  <c r="F264" i="2"/>
  <c r="E264" i="2"/>
  <c r="D264" i="2"/>
  <c r="C264" i="2"/>
  <c r="B264" i="2"/>
  <c r="H263" i="2"/>
  <c r="G263" i="2"/>
  <c r="F263" i="2"/>
  <c r="E263" i="2"/>
  <c r="D263" i="2"/>
  <c r="C263" i="2"/>
  <c r="B263" i="2"/>
  <c r="H262" i="2"/>
  <c r="G262" i="2"/>
  <c r="F262" i="2"/>
  <c r="E262" i="2"/>
  <c r="D262" i="2"/>
  <c r="C262" i="2"/>
  <c r="B262" i="2"/>
  <c r="H261" i="2"/>
  <c r="G261" i="2"/>
  <c r="F261" i="2"/>
  <c r="E261" i="2"/>
  <c r="D261" i="2"/>
  <c r="C261" i="2"/>
  <c r="B261" i="2"/>
  <c r="H260" i="2"/>
  <c r="G260" i="2"/>
  <c r="F260" i="2"/>
  <c r="E260" i="2"/>
  <c r="D260" i="2"/>
  <c r="C260" i="2"/>
  <c r="B260" i="2"/>
  <c r="H259" i="2"/>
  <c r="G259" i="2"/>
  <c r="F259" i="2"/>
  <c r="E259" i="2"/>
  <c r="D259" i="2"/>
  <c r="C259" i="2"/>
  <c r="B259" i="2"/>
  <c r="H258" i="2"/>
  <c r="G258" i="2"/>
  <c r="F258" i="2"/>
  <c r="E258" i="2"/>
  <c r="D258" i="2"/>
  <c r="C258" i="2"/>
  <c r="B258" i="2"/>
  <c r="H257" i="2"/>
  <c r="G257" i="2"/>
  <c r="F257" i="2"/>
  <c r="E257" i="2"/>
  <c r="D257" i="2"/>
  <c r="C257" i="2"/>
  <c r="B257" i="2"/>
  <c r="H256" i="2"/>
  <c r="G256" i="2"/>
  <c r="F256" i="2"/>
  <c r="E256" i="2"/>
  <c r="D256" i="2"/>
  <c r="C256" i="2"/>
  <c r="B256" i="2"/>
  <c r="H255" i="2"/>
  <c r="G255" i="2"/>
  <c r="F255" i="2"/>
  <c r="E255" i="2"/>
  <c r="D255" i="2"/>
  <c r="C255" i="2"/>
  <c r="B255" i="2"/>
  <c r="H254" i="2"/>
  <c r="G254" i="2"/>
  <c r="F254" i="2"/>
  <c r="E254" i="2"/>
  <c r="D254" i="2"/>
  <c r="C254" i="2"/>
  <c r="B254" i="2"/>
  <c r="H253" i="2"/>
  <c r="G253" i="2"/>
  <c r="F253" i="2"/>
  <c r="E253" i="2"/>
  <c r="D253" i="2"/>
  <c r="C253" i="2"/>
  <c r="B253" i="2"/>
  <c r="H252" i="2"/>
  <c r="G252" i="2"/>
  <c r="F252" i="2"/>
  <c r="E252" i="2"/>
  <c r="D252" i="2"/>
  <c r="C252" i="2"/>
  <c r="B252" i="2"/>
  <c r="H251" i="2"/>
  <c r="G251" i="2"/>
  <c r="F251" i="2"/>
  <c r="E251" i="2"/>
  <c r="D251" i="2"/>
  <c r="C251" i="2"/>
  <c r="B251" i="2"/>
  <c r="H250" i="2"/>
  <c r="G250" i="2"/>
  <c r="F250" i="2"/>
  <c r="E250" i="2"/>
  <c r="D250" i="2"/>
  <c r="C250" i="2"/>
  <c r="B250" i="2"/>
  <c r="H249" i="2"/>
  <c r="G249" i="2"/>
  <c r="F249" i="2"/>
  <c r="E249" i="2"/>
  <c r="D249" i="2"/>
  <c r="C249" i="2"/>
  <c r="B249" i="2"/>
  <c r="H248" i="2"/>
  <c r="G248" i="2"/>
  <c r="F248" i="2"/>
  <c r="E248" i="2"/>
  <c r="D248" i="2"/>
  <c r="C248" i="2"/>
  <c r="B248" i="2"/>
  <c r="H247" i="2"/>
  <c r="G247" i="2"/>
  <c r="F247" i="2"/>
  <c r="E247" i="2"/>
  <c r="D247" i="2"/>
  <c r="C247" i="2"/>
  <c r="B247" i="2"/>
  <c r="H246" i="2"/>
  <c r="G246" i="2"/>
  <c r="F246" i="2"/>
  <c r="E246" i="2"/>
  <c r="D246" i="2"/>
  <c r="C246" i="2"/>
  <c r="B246" i="2"/>
  <c r="H245" i="2"/>
  <c r="G245" i="2"/>
  <c r="F245" i="2"/>
  <c r="E245" i="2"/>
  <c r="D245" i="2"/>
  <c r="C245" i="2"/>
  <c r="B245" i="2"/>
  <c r="H244" i="2"/>
  <c r="G244" i="2"/>
  <c r="F244" i="2"/>
  <c r="E244" i="2"/>
  <c r="D244" i="2"/>
  <c r="C244" i="2"/>
  <c r="B244" i="2"/>
  <c r="H243" i="2"/>
  <c r="G243" i="2"/>
  <c r="F243" i="2"/>
  <c r="E243" i="2"/>
  <c r="D243" i="2"/>
  <c r="C243" i="2"/>
  <c r="B243" i="2"/>
  <c r="H242" i="2"/>
  <c r="G242" i="2"/>
  <c r="F242" i="2"/>
  <c r="E242" i="2"/>
  <c r="D242" i="2"/>
  <c r="C242" i="2"/>
  <c r="B242" i="2"/>
  <c r="H241" i="2"/>
  <c r="G241" i="2"/>
  <c r="F241" i="2"/>
  <c r="E241" i="2"/>
  <c r="D241" i="2"/>
  <c r="C241" i="2"/>
  <c r="B241" i="2"/>
  <c r="H240" i="2"/>
  <c r="G240" i="2"/>
  <c r="F240" i="2"/>
  <c r="E240" i="2"/>
  <c r="D240" i="2"/>
  <c r="C240" i="2"/>
  <c r="B240" i="2"/>
  <c r="H239" i="2"/>
  <c r="G239" i="2"/>
  <c r="F239" i="2"/>
  <c r="E239" i="2"/>
  <c r="D239" i="2"/>
  <c r="C239" i="2"/>
  <c r="B239" i="2"/>
  <c r="H238" i="2"/>
  <c r="G238" i="2"/>
  <c r="F238" i="2"/>
  <c r="E238" i="2"/>
  <c r="D238" i="2"/>
  <c r="C238" i="2"/>
  <c r="B238" i="2"/>
  <c r="H237" i="2"/>
  <c r="G237" i="2"/>
  <c r="F237" i="2"/>
  <c r="E237" i="2"/>
  <c r="D237" i="2"/>
  <c r="C237" i="2"/>
  <c r="B237" i="2"/>
  <c r="H236" i="2"/>
  <c r="G236" i="2"/>
  <c r="F236" i="2"/>
  <c r="E236" i="2"/>
  <c r="D236" i="2"/>
  <c r="C236" i="2"/>
  <c r="B236" i="2"/>
  <c r="H235" i="2"/>
  <c r="G235" i="2"/>
  <c r="F235" i="2"/>
  <c r="E235" i="2"/>
  <c r="D235" i="2"/>
  <c r="C235" i="2"/>
  <c r="B235" i="2"/>
  <c r="H234" i="2"/>
  <c r="G234" i="2"/>
  <c r="F234" i="2"/>
  <c r="E234" i="2"/>
  <c r="D234" i="2"/>
  <c r="C234" i="2"/>
  <c r="B234" i="2"/>
  <c r="H233" i="2"/>
  <c r="G233" i="2"/>
  <c r="F233" i="2"/>
  <c r="E233" i="2"/>
  <c r="D233" i="2"/>
  <c r="C233" i="2"/>
  <c r="B233" i="2"/>
  <c r="H232" i="2"/>
  <c r="G232" i="2"/>
  <c r="F232" i="2"/>
  <c r="E232" i="2"/>
  <c r="D232" i="2"/>
  <c r="C232" i="2"/>
  <c r="B232" i="2"/>
  <c r="H231" i="2"/>
  <c r="G231" i="2"/>
  <c r="F231" i="2"/>
  <c r="E231" i="2"/>
  <c r="D231" i="2"/>
  <c r="C231" i="2"/>
  <c r="B231" i="2"/>
  <c r="H230" i="2"/>
  <c r="G230" i="2"/>
  <c r="F230" i="2"/>
  <c r="E230" i="2"/>
  <c r="D230" i="2"/>
  <c r="C230" i="2"/>
  <c r="B230" i="2"/>
  <c r="H229" i="2"/>
  <c r="G229" i="2"/>
  <c r="F229" i="2"/>
  <c r="E229" i="2"/>
  <c r="D229" i="2"/>
  <c r="C229" i="2"/>
  <c r="B229" i="2"/>
  <c r="H228" i="2"/>
  <c r="G228" i="2"/>
  <c r="F228" i="2"/>
  <c r="E228" i="2"/>
  <c r="D228" i="2"/>
  <c r="C228" i="2"/>
  <c r="B228" i="2"/>
  <c r="H227" i="2"/>
  <c r="G227" i="2"/>
  <c r="F227" i="2"/>
  <c r="E227" i="2"/>
  <c r="D227" i="2"/>
  <c r="C227" i="2"/>
  <c r="B227" i="2"/>
  <c r="H226" i="2"/>
  <c r="G226" i="2"/>
  <c r="F226" i="2"/>
  <c r="E226" i="2"/>
  <c r="D226" i="2"/>
  <c r="C226" i="2"/>
  <c r="B226" i="2"/>
  <c r="H225" i="2"/>
  <c r="G225" i="2"/>
  <c r="F225" i="2"/>
  <c r="E225" i="2"/>
  <c r="D225" i="2"/>
  <c r="C225" i="2"/>
  <c r="B225" i="2"/>
  <c r="H224" i="2"/>
  <c r="G224" i="2"/>
  <c r="F224" i="2"/>
  <c r="E224" i="2"/>
  <c r="D224" i="2"/>
  <c r="C224" i="2"/>
  <c r="B224" i="2"/>
  <c r="H223" i="2"/>
  <c r="G223" i="2"/>
  <c r="F223" i="2"/>
  <c r="E223" i="2"/>
  <c r="D223" i="2"/>
  <c r="C223" i="2"/>
  <c r="B223" i="2"/>
  <c r="H222" i="2"/>
  <c r="G222" i="2"/>
  <c r="F222" i="2"/>
  <c r="E222" i="2"/>
  <c r="D222" i="2"/>
  <c r="C222" i="2"/>
  <c r="B222" i="2"/>
  <c r="H221" i="2"/>
  <c r="G221" i="2"/>
  <c r="F221" i="2"/>
  <c r="E221" i="2"/>
  <c r="D221" i="2"/>
  <c r="C221" i="2"/>
  <c r="B221" i="2"/>
  <c r="H220" i="2"/>
  <c r="G220" i="2"/>
  <c r="F220" i="2"/>
  <c r="E220" i="2"/>
  <c r="D220" i="2"/>
  <c r="C220" i="2"/>
  <c r="B220" i="2"/>
  <c r="H219" i="2"/>
  <c r="G219" i="2"/>
  <c r="F219" i="2"/>
  <c r="E219" i="2"/>
  <c r="D219" i="2"/>
  <c r="C219" i="2"/>
  <c r="B219" i="2"/>
  <c r="H218" i="2"/>
  <c r="G218" i="2"/>
  <c r="F218" i="2"/>
  <c r="E218" i="2"/>
  <c r="D218" i="2"/>
  <c r="C218" i="2"/>
  <c r="B218" i="2"/>
  <c r="H217" i="2"/>
  <c r="G217" i="2"/>
  <c r="F217" i="2"/>
  <c r="E217" i="2"/>
  <c r="D217" i="2"/>
  <c r="C217" i="2"/>
  <c r="B217" i="2"/>
  <c r="H216" i="2"/>
  <c r="G216" i="2"/>
  <c r="F216" i="2"/>
  <c r="E216" i="2"/>
  <c r="D216" i="2"/>
  <c r="C216" i="2"/>
  <c r="B216" i="2"/>
  <c r="H215" i="2"/>
  <c r="G215" i="2"/>
  <c r="F215" i="2"/>
  <c r="E215" i="2"/>
  <c r="D215" i="2"/>
  <c r="C215" i="2"/>
  <c r="B215" i="2"/>
  <c r="H214" i="2"/>
  <c r="G214" i="2"/>
  <c r="F214" i="2"/>
  <c r="E214" i="2"/>
  <c r="D214" i="2"/>
  <c r="C214" i="2"/>
  <c r="B214" i="2"/>
  <c r="H213" i="2"/>
  <c r="G213" i="2"/>
  <c r="F213" i="2"/>
  <c r="E213" i="2"/>
  <c r="D213" i="2"/>
  <c r="C213" i="2"/>
  <c r="B213" i="2"/>
  <c r="H212" i="2"/>
  <c r="G212" i="2"/>
  <c r="F212" i="2"/>
  <c r="E212" i="2"/>
  <c r="D212" i="2"/>
  <c r="C212" i="2"/>
  <c r="B212" i="2"/>
  <c r="H211" i="2"/>
  <c r="G211" i="2"/>
  <c r="F211" i="2"/>
  <c r="E211" i="2"/>
  <c r="D211" i="2"/>
  <c r="C211" i="2"/>
  <c r="B211" i="2"/>
  <c r="H210" i="2"/>
  <c r="G210" i="2"/>
  <c r="F210" i="2"/>
  <c r="E210" i="2"/>
  <c r="D210" i="2"/>
  <c r="C210" i="2"/>
  <c r="B210" i="2"/>
  <c r="H209" i="2"/>
  <c r="G209" i="2"/>
  <c r="F209" i="2"/>
  <c r="E209" i="2"/>
  <c r="D209" i="2"/>
  <c r="C209" i="2"/>
  <c r="B209" i="2"/>
  <c r="H208" i="2"/>
  <c r="G208" i="2"/>
  <c r="F208" i="2"/>
  <c r="E208" i="2"/>
  <c r="D208" i="2"/>
  <c r="C208" i="2"/>
  <c r="B208" i="2"/>
  <c r="H207" i="2"/>
  <c r="G207" i="2"/>
  <c r="F207" i="2"/>
  <c r="E207" i="2"/>
  <c r="D207" i="2"/>
  <c r="C207" i="2"/>
  <c r="B207" i="2"/>
  <c r="G206" i="2"/>
  <c r="F206" i="2"/>
  <c r="E206" i="2"/>
  <c r="D206" i="2"/>
  <c r="C206" i="2"/>
  <c r="B206" i="2"/>
  <c r="H205" i="2"/>
  <c r="G205" i="2"/>
  <c r="F205" i="2"/>
  <c r="E205" i="2"/>
  <c r="D205" i="2"/>
  <c r="C205" i="2"/>
  <c r="B205" i="2"/>
  <c r="H204" i="2"/>
  <c r="G204" i="2"/>
  <c r="F204" i="2"/>
  <c r="E204" i="2"/>
  <c r="D204" i="2"/>
  <c r="C204" i="2"/>
  <c r="B204" i="2"/>
  <c r="H203" i="2"/>
  <c r="G203" i="2"/>
  <c r="F203" i="2"/>
  <c r="E203" i="2"/>
  <c r="D203" i="2"/>
  <c r="C203" i="2"/>
  <c r="B203" i="2"/>
  <c r="H202" i="2"/>
  <c r="G202" i="2"/>
  <c r="F202" i="2"/>
  <c r="E202" i="2"/>
  <c r="D202" i="2"/>
  <c r="C202" i="2"/>
  <c r="B202" i="2"/>
  <c r="H201" i="2"/>
  <c r="G201" i="2"/>
  <c r="F201" i="2"/>
  <c r="E201" i="2"/>
  <c r="D201" i="2"/>
  <c r="C201" i="2"/>
  <c r="B201" i="2"/>
  <c r="H200" i="2"/>
  <c r="G200" i="2"/>
  <c r="F200" i="2"/>
  <c r="E200" i="2"/>
  <c r="D200" i="2"/>
  <c r="C200" i="2"/>
  <c r="B200" i="2"/>
  <c r="H199" i="2"/>
  <c r="G199" i="2"/>
  <c r="F199" i="2"/>
  <c r="E199" i="2"/>
  <c r="D199" i="2"/>
  <c r="C199" i="2"/>
  <c r="B199" i="2"/>
  <c r="H198" i="2"/>
  <c r="G198" i="2"/>
  <c r="F198" i="2"/>
  <c r="E198" i="2"/>
  <c r="D198" i="2"/>
  <c r="C198" i="2"/>
  <c r="B198" i="2"/>
  <c r="H197" i="2"/>
  <c r="G197" i="2"/>
  <c r="F197" i="2"/>
  <c r="E197" i="2"/>
  <c r="D197" i="2"/>
  <c r="C197" i="2"/>
  <c r="B197" i="2"/>
  <c r="H196" i="2"/>
  <c r="G196" i="2"/>
  <c r="F196" i="2"/>
  <c r="E196" i="2"/>
  <c r="D196" i="2"/>
  <c r="C196" i="2"/>
  <c r="B196" i="2"/>
  <c r="H195" i="2"/>
  <c r="G195" i="2"/>
  <c r="F195" i="2"/>
  <c r="E195" i="2"/>
  <c r="D195" i="2"/>
  <c r="C195" i="2"/>
  <c r="B195" i="2"/>
  <c r="H194" i="2"/>
  <c r="G194" i="2"/>
  <c r="F194" i="2"/>
  <c r="E194" i="2"/>
  <c r="D194" i="2"/>
  <c r="C194" i="2"/>
  <c r="B194" i="2"/>
  <c r="H193" i="2"/>
  <c r="G193" i="2"/>
  <c r="F193" i="2"/>
  <c r="E193" i="2"/>
  <c r="D193" i="2"/>
  <c r="C193" i="2"/>
  <c r="B193" i="2"/>
  <c r="H192" i="2"/>
  <c r="G192" i="2"/>
  <c r="F192" i="2"/>
  <c r="E192" i="2"/>
  <c r="D192" i="2"/>
  <c r="C192" i="2"/>
  <c r="B192" i="2"/>
  <c r="H191" i="2"/>
  <c r="G191" i="2"/>
  <c r="F191" i="2"/>
  <c r="E191" i="2"/>
  <c r="D191" i="2"/>
  <c r="C191" i="2"/>
  <c r="B191" i="2"/>
  <c r="H190" i="2"/>
  <c r="G190" i="2"/>
  <c r="F190" i="2"/>
  <c r="E190" i="2"/>
  <c r="D190" i="2"/>
  <c r="C190" i="2"/>
  <c r="B190" i="2"/>
  <c r="H189" i="2"/>
  <c r="G189" i="2"/>
  <c r="F189" i="2"/>
  <c r="E189" i="2"/>
  <c r="D189" i="2"/>
  <c r="C189" i="2"/>
  <c r="B189" i="2"/>
  <c r="H188" i="2"/>
  <c r="G188" i="2"/>
  <c r="F188" i="2"/>
  <c r="E188" i="2"/>
  <c r="D188" i="2"/>
  <c r="C188" i="2"/>
  <c r="B188" i="2"/>
  <c r="H187" i="2"/>
  <c r="G187" i="2"/>
  <c r="F187" i="2"/>
  <c r="E187" i="2"/>
  <c r="D187" i="2"/>
  <c r="C187" i="2"/>
  <c r="B187" i="2"/>
  <c r="H186" i="2"/>
  <c r="G186" i="2"/>
  <c r="F186" i="2"/>
  <c r="E186" i="2"/>
  <c r="D186" i="2"/>
  <c r="C186" i="2"/>
  <c r="B186" i="2"/>
  <c r="H185" i="2"/>
  <c r="G185" i="2"/>
  <c r="F185" i="2"/>
  <c r="E185" i="2"/>
  <c r="D185" i="2"/>
  <c r="C185" i="2"/>
  <c r="B185" i="2"/>
  <c r="H184" i="2"/>
  <c r="G184" i="2"/>
  <c r="F184" i="2"/>
  <c r="E184" i="2"/>
  <c r="D184" i="2"/>
  <c r="C184" i="2"/>
  <c r="B184" i="2"/>
  <c r="H183" i="2"/>
  <c r="G183" i="2"/>
  <c r="F183" i="2"/>
  <c r="E183" i="2"/>
  <c r="D183" i="2"/>
  <c r="C183" i="2"/>
  <c r="B183" i="2"/>
  <c r="H182" i="2"/>
  <c r="G182" i="2"/>
  <c r="F182" i="2"/>
  <c r="E182" i="2"/>
  <c r="D182" i="2"/>
  <c r="C182" i="2"/>
  <c r="B182" i="2"/>
  <c r="H181" i="2"/>
  <c r="G181" i="2"/>
  <c r="F181" i="2"/>
  <c r="E181" i="2"/>
  <c r="D181" i="2"/>
  <c r="C181" i="2"/>
  <c r="B181" i="2"/>
  <c r="H180" i="2"/>
  <c r="G180" i="2"/>
  <c r="F180" i="2"/>
  <c r="E180" i="2"/>
  <c r="D180" i="2"/>
  <c r="C180" i="2"/>
  <c r="B180" i="2"/>
  <c r="H179" i="2"/>
  <c r="G179" i="2"/>
  <c r="F179" i="2"/>
  <c r="E179" i="2"/>
  <c r="D179" i="2"/>
  <c r="C179" i="2"/>
  <c r="B179" i="2"/>
  <c r="H178" i="2"/>
  <c r="G178" i="2"/>
  <c r="F178" i="2"/>
  <c r="E178" i="2"/>
  <c r="D178" i="2"/>
  <c r="C178" i="2"/>
  <c r="B178" i="2"/>
  <c r="H177" i="2"/>
  <c r="G177" i="2"/>
  <c r="F177" i="2"/>
  <c r="E177" i="2"/>
  <c r="D177" i="2"/>
  <c r="C177" i="2"/>
  <c r="B177" i="2"/>
  <c r="H176" i="2"/>
  <c r="G176" i="2"/>
  <c r="F176" i="2"/>
  <c r="E176" i="2"/>
  <c r="D176" i="2"/>
  <c r="C176" i="2"/>
  <c r="B176" i="2"/>
  <c r="H175" i="2"/>
  <c r="G175" i="2"/>
  <c r="F175" i="2"/>
  <c r="E175" i="2"/>
  <c r="D175" i="2"/>
  <c r="C175" i="2"/>
  <c r="B175" i="2"/>
  <c r="H174" i="2"/>
  <c r="G174" i="2"/>
  <c r="F174" i="2"/>
  <c r="E174" i="2"/>
  <c r="D174" i="2"/>
  <c r="C174" i="2"/>
  <c r="B174" i="2"/>
  <c r="H173" i="2"/>
  <c r="G173" i="2"/>
  <c r="F173" i="2"/>
  <c r="E173" i="2"/>
  <c r="D173" i="2"/>
  <c r="C173" i="2"/>
  <c r="B173" i="2"/>
  <c r="H172" i="2"/>
  <c r="G172" i="2"/>
  <c r="F172" i="2"/>
  <c r="E172" i="2"/>
  <c r="D172" i="2"/>
  <c r="C172" i="2"/>
  <c r="B172" i="2"/>
  <c r="H171" i="2"/>
  <c r="G171" i="2"/>
  <c r="F171" i="2"/>
  <c r="E171" i="2"/>
  <c r="D171" i="2"/>
  <c r="C171" i="2"/>
  <c r="B171" i="2"/>
  <c r="H170" i="2"/>
  <c r="G170" i="2"/>
  <c r="F170" i="2"/>
  <c r="E170" i="2"/>
  <c r="D170" i="2"/>
  <c r="C170" i="2"/>
  <c r="B170" i="2"/>
  <c r="H169" i="2"/>
  <c r="G169" i="2"/>
  <c r="F169" i="2"/>
  <c r="E169" i="2"/>
  <c r="D169" i="2"/>
  <c r="C169" i="2"/>
  <c r="B169" i="2"/>
  <c r="H168" i="2"/>
  <c r="G168" i="2"/>
  <c r="F168" i="2"/>
  <c r="E168" i="2"/>
  <c r="D168" i="2"/>
  <c r="C168" i="2"/>
  <c r="B168" i="2"/>
  <c r="H167" i="2"/>
  <c r="G167" i="2"/>
  <c r="F167" i="2"/>
  <c r="E167" i="2"/>
  <c r="D167" i="2"/>
  <c r="C167" i="2"/>
  <c r="B167" i="2"/>
  <c r="H166" i="2"/>
  <c r="G166" i="2"/>
  <c r="F166" i="2"/>
  <c r="E166" i="2"/>
  <c r="D166" i="2"/>
  <c r="C166" i="2"/>
  <c r="B166" i="2"/>
  <c r="H165" i="2"/>
  <c r="G165" i="2"/>
  <c r="F165" i="2"/>
  <c r="E165" i="2"/>
  <c r="D165" i="2"/>
  <c r="C165" i="2"/>
  <c r="B165" i="2"/>
  <c r="H164" i="2"/>
  <c r="G164" i="2"/>
  <c r="F164" i="2"/>
  <c r="E164" i="2"/>
  <c r="D164" i="2"/>
  <c r="C164" i="2"/>
  <c r="B164" i="2"/>
  <c r="H163" i="2"/>
  <c r="G163" i="2"/>
  <c r="F163" i="2"/>
  <c r="E163" i="2"/>
  <c r="D163" i="2"/>
  <c r="C163" i="2"/>
  <c r="B163" i="2"/>
  <c r="H162" i="2"/>
  <c r="G162" i="2"/>
  <c r="F162" i="2"/>
  <c r="E162" i="2"/>
  <c r="D162" i="2"/>
  <c r="C162" i="2"/>
  <c r="B162" i="2"/>
  <c r="H161" i="2"/>
  <c r="G161" i="2"/>
  <c r="F161" i="2"/>
  <c r="E161" i="2"/>
  <c r="D161" i="2"/>
  <c r="C161" i="2"/>
  <c r="B161" i="2"/>
  <c r="H160" i="2"/>
  <c r="G160" i="2"/>
  <c r="F160" i="2"/>
  <c r="E160" i="2"/>
  <c r="D160" i="2"/>
  <c r="C160" i="2"/>
  <c r="B160" i="2"/>
  <c r="H159" i="2"/>
  <c r="G159" i="2"/>
  <c r="F159" i="2"/>
  <c r="E159" i="2"/>
  <c r="D159" i="2"/>
  <c r="C159" i="2"/>
  <c r="B159" i="2"/>
  <c r="H158" i="2"/>
  <c r="G158" i="2"/>
  <c r="F158" i="2"/>
  <c r="E158" i="2"/>
  <c r="D158" i="2"/>
  <c r="C158" i="2"/>
  <c r="B158" i="2"/>
  <c r="H157" i="2"/>
  <c r="G157" i="2"/>
  <c r="F157" i="2"/>
  <c r="E157" i="2"/>
  <c r="D157" i="2"/>
  <c r="C157" i="2"/>
  <c r="B157" i="2"/>
  <c r="H156" i="2"/>
  <c r="G156" i="2"/>
  <c r="F156" i="2"/>
  <c r="E156" i="2"/>
  <c r="D156" i="2"/>
  <c r="C156" i="2"/>
  <c r="B156" i="2"/>
  <c r="H155" i="2"/>
  <c r="G155" i="2"/>
  <c r="F155" i="2"/>
  <c r="E155" i="2"/>
  <c r="D155" i="2"/>
  <c r="C155" i="2"/>
  <c r="B155" i="2"/>
  <c r="H154" i="2"/>
  <c r="G154" i="2"/>
  <c r="F154" i="2"/>
  <c r="E154" i="2"/>
  <c r="D154" i="2"/>
  <c r="C154" i="2"/>
  <c r="B154" i="2"/>
  <c r="H153" i="2"/>
  <c r="G153" i="2"/>
  <c r="F153" i="2"/>
  <c r="E153" i="2"/>
  <c r="D153" i="2"/>
  <c r="C153" i="2"/>
  <c r="B153" i="2"/>
  <c r="H152" i="2"/>
  <c r="G152" i="2"/>
  <c r="F152" i="2"/>
  <c r="E152" i="2"/>
  <c r="D152" i="2"/>
  <c r="C152" i="2"/>
  <c r="B152" i="2"/>
  <c r="H151" i="2"/>
  <c r="G151" i="2"/>
  <c r="F151" i="2"/>
  <c r="E151" i="2"/>
  <c r="D151" i="2"/>
  <c r="C151" i="2"/>
  <c r="B151" i="2"/>
  <c r="H150" i="2"/>
  <c r="G150" i="2"/>
  <c r="F150" i="2"/>
  <c r="E150" i="2"/>
  <c r="D150" i="2"/>
  <c r="C150" i="2"/>
  <c r="B150" i="2"/>
  <c r="H149" i="2"/>
  <c r="G149" i="2"/>
  <c r="F149" i="2"/>
  <c r="E149" i="2"/>
  <c r="D149" i="2"/>
  <c r="C149" i="2"/>
  <c r="B149" i="2"/>
  <c r="H148" i="2"/>
  <c r="G148" i="2"/>
  <c r="F148" i="2"/>
  <c r="E148" i="2"/>
  <c r="D148" i="2"/>
  <c r="C148" i="2"/>
  <c r="B148" i="2"/>
  <c r="H147" i="2"/>
  <c r="G147" i="2"/>
  <c r="F147" i="2"/>
  <c r="E147" i="2"/>
  <c r="D147" i="2"/>
  <c r="C147" i="2"/>
  <c r="B147" i="2"/>
  <c r="H146" i="2"/>
  <c r="G146" i="2"/>
  <c r="F146" i="2"/>
  <c r="E146" i="2"/>
  <c r="D146" i="2"/>
  <c r="C146" i="2"/>
  <c r="B146" i="2"/>
  <c r="H145" i="2"/>
  <c r="G145" i="2"/>
  <c r="F145" i="2"/>
  <c r="E145" i="2"/>
  <c r="D145" i="2"/>
  <c r="C145" i="2"/>
  <c r="B145" i="2"/>
  <c r="H144" i="2"/>
  <c r="G144" i="2"/>
  <c r="F144" i="2"/>
  <c r="E144" i="2"/>
  <c r="D144" i="2"/>
  <c r="C144" i="2"/>
  <c r="B144" i="2"/>
  <c r="H143" i="2"/>
  <c r="G143" i="2"/>
  <c r="F143" i="2"/>
  <c r="E143" i="2"/>
  <c r="D143" i="2"/>
  <c r="C143" i="2"/>
  <c r="B143" i="2"/>
  <c r="H142" i="2"/>
  <c r="G142" i="2"/>
  <c r="F142" i="2"/>
  <c r="E142" i="2"/>
  <c r="D142" i="2"/>
  <c r="C142" i="2"/>
  <c r="B142" i="2"/>
  <c r="H141" i="2"/>
  <c r="G141" i="2"/>
  <c r="F141" i="2"/>
  <c r="E141" i="2"/>
  <c r="D141" i="2"/>
  <c r="C141" i="2"/>
  <c r="B141" i="2"/>
  <c r="H140" i="2"/>
  <c r="G140" i="2"/>
  <c r="F140" i="2"/>
  <c r="E140" i="2"/>
  <c r="D140" i="2"/>
  <c r="C140" i="2"/>
  <c r="B140" i="2"/>
  <c r="H139" i="2"/>
  <c r="G139" i="2"/>
  <c r="F139" i="2"/>
  <c r="E139" i="2"/>
  <c r="D139" i="2"/>
  <c r="C139" i="2"/>
  <c r="B139" i="2"/>
  <c r="H138" i="2"/>
  <c r="G138" i="2"/>
  <c r="F138" i="2"/>
  <c r="E138" i="2"/>
  <c r="D138" i="2"/>
  <c r="C138" i="2"/>
  <c r="B138" i="2"/>
  <c r="H137" i="2"/>
  <c r="G137" i="2"/>
  <c r="F137" i="2"/>
  <c r="E137" i="2"/>
  <c r="D137" i="2"/>
  <c r="C137" i="2"/>
  <c r="B137" i="2"/>
  <c r="H136" i="2"/>
  <c r="G136" i="2"/>
  <c r="F136" i="2"/>
  <c r="E136" i="2"/>
  <c r="D136" i="2"/>
  <c r="C136" i="2"/>
  <c r="B136" i="2"/>
  <c r="H135" i="2"/>
  <c r="G135" i="2"/>
  <c r="F135" i="2"/>
  <c r="E135" i="2"/>
  <c r="D135" i="2"/>
  <c r="C135" i="2"/>
  <c r="B135" i="2"/>
  <c r="H134" i="2"/>
  <c r="G134" i="2"/>
  <c r="F134" i="2"/>
  <c r="E134" i="2"/>
  <c r="D134" i="2"/>
  <c r="C134" i="2"/>
  <c r="B134" i="2"/>
  <c r="H133" i="2"/>
  <c r="G133" i="2"/>
  <c r="F133" i="2"/>
  <c r="E133" i="2"/>
  <c r="D133" i="2"/>
  <c r="C133" i="2"/>
  <c r="B133" i="2"/>
  <c r="H132" i="2"/>
  <c r="G132" i="2"/>
  <c r="F132" i="2"/>
  <c r="E132" i="2"/>
  <c r="D132" i="2"/>
  <c r="C132" i="2"/>
  <c r="B132" i="2"/>
  <c r="H131" i="2"/>
  <c r="G131" i="2"/>
  <c r="F131" i="2"/>
  <c r="E131" i="2"/>
  <c r="D131" i="2"/>
  <c r="C131" i="2"/>
  <c r="B131" i="2"/>
  <c r="H130" i="2"/>
  <c r="G130" i="2"/>
  <c r="F130" i="2"/>
  <c r="E130" i="2"/>
  <c r="D130" i="2"/>
  <c r="C130" i="2"/>
  <c r="B130" i="2"/>
  <c r="H129" i="2"/>
  <c r="G129" i="2"/>
  <c r="F129" i="2"/>
  <c r="E129" i="2"/>
  <c r="D129" i="2"/>
  <c r="C129" i="2"/>
  <c r="B129" i="2"/>
  <c r="H128" i="2"/>
  <c r="G128" i="2"/>
  <c r="F128" i="2"/>
  <c r="E128" i="2"/>
  <c r="D128" i="2"/>
  <c r="C128" i="2"/>
  <c r="B128" i="2"/>
  <c r="H127" i="2"/>
  <c r="G127" i="2"/>
  <c r="F127" i="2"/>
  <c r="E127" i="2"/>
  <c r="D127" i="2"/>
  <c r="C127" i="2"/>
  <c r="B127" i="2"/>
  <c r="G126" i="2"/>
  <c r="F126" i="2"/>
  <c r="E126" i="2"/>
  <c r="D126" i="2"/>
  <c r="C126" i="2"/>
  <c r="B126" i="2"/>
  <c r="H125" i="2"/>
  <c r="G125" i="2"/>
  <c r="F125" i="2"/>
  <c r="E125" i="2"/>
  <c r="D125" i="2"/>
  <c r="C125" i="2"/>
  <c r="B125" i="2"/>
  <c r="G124" i="2"/>
  <c r="F124" i="2"/>
  <c r="E124" i="2"/>
  <c r="D124" i="2"/>
  <c r="C124" i="2"/>
  <c r="B124" i="2"/>
  <c r="H123" i="2"/>
  <c r="G123" i="2"/>
  <c r="F123" i="2"/>
  <c r="E123" i="2"/>
  <c r="D123" i="2"/>
  <c r="C123" i="2"/>
  <c r="B123" i="2"/>
  <c r="G122" i="2"/>
  <c r="F122" i="2"/>
  <c r="E122" i="2"/>
  <c r="D122" i="2"/>
  <c r="C122" i="2"/>
  <c r="B122" i="2"/>
  <c r="H121" i="2"/>
  <c r="G121" i="2"/>
  <c r="F121" i="2"/>
  <c r="E121" i="2"/>
  <c r="D121" i="2"/>
  <c r="C121" i="2"/>
  <c r="B121" i="2"/>
  <c r="G120" i="2"/>
  <c r="F120" i="2"/>
  <c r="E120" i="2"/>
  <c r="D120" i="2"/>
  <c r="C120" i="2"/>
  <c r="B120" i="2"/>
  <c r="H119" i="2"/>
  <c r="G119" i="2"/>
  <c r="F119" i="2"/>
  <c r="E119" i="2"/>
  <c r="D119" i="2"/>
  <c r="C119" i="2"/>
  <c r="B119" i="2"/>
  <c r="G118" i="2"/>
  <c r="F118" i="2"/>
  <c r="E118" i="2"/>
  <c r="D118" i="2"/>
  <c r="C118" i="2"/>
  <c r="B118" i="2"/>
  <c r="H117" i="2"/>
  <c r="G117" i="2"/>
  <c r="F117" i="2"/>
  <c r="E117" i="2"/>
  <c r="D117" i="2"/>
  <c r="C117" i="2"/>
  <c r="B117" i="2"/>
  <c r="G116" i="2"/>
  <c r="F116" i="2"/>
  <c r="E116" i="2"/>
  <c r="D116" i="2"/>
  <c r="C116" i="2"/>
  <c r="B116" i="2"/>
  <c r="H115" i="2"/>
  <c r="G115" i="2"/>
  <c r="F115" i="2"/>
  <c r="E115" i="2"/>
  <c r="D115" i="2"/>
  <c r="C115" i="2"/>
  <c r="B115" i="2"/>
  <c r="G114" i="2"/>
  <c r="F114" i="2"/>
  <c r="E114" i="2"/>
  <c r="D114" i="2"/>
  <c r="C114" i="2"/>
  <c r="B114" i="2"/>
  <c r="H113" i="2"/>
  <c r="G113" i="2"/>
  <c r="F113" i="2"/>
  <c r="E113" i="2"/>
  <c r="D113" i="2"/>
  <c r="C113" i="2"/>
  <c r="B113" i="2"/>
  <c r="G112" i="2"/>
  <c r="F112" i="2"/>
  <c r="E112" i="2"/>
  <c r="D112" i="2"/>
  <c r="C112" i="2"/>
  <c r="B112" i="2"/>
  <c r="H111" i="2"/>
  <c r="G111" i="2"/>
  <c r="F111" i="2"/>
  <c r="E111" i="2"/>
  <c r="D111" i="2"/>
  <c r="C111" i="2"/>
  <c r="B111" i="2"/>
  <c r="H110" i="2"/>
  <c r="G110" i="2"/>
  <c r="F110" i="2"/>
  <c r="E110" i="2"/>
  <c r="D110" i="2"/>
  <c r="C110" i="2"/>
  <c r="B110" i="2"/>
  <c r="H109" i="2"/>
  <c r="G109" i="2"/>
  <c r="F109" i="2"/>
  <c r="E109" i="2"/>
  <c r="D109" i="2"/>
  <c r="C109" i="2"/>
  <c r="B109" i="2"/>
  <c r="H108" i="2"/>
  <c r="G108" i="2"/>
  <c r="F108" i="2"/>
  <c r="E108" i="2"/>
  <c r="D108" i="2"/>
  <c r="C108" i="2"/>
  <c r="B108" i="2"/>
  <c r="H107" i="2"/>
  <c r="G107" i="2"/>
  <c r="F107" i="2"/>
  <c r="E107" i="2"/>
  <c r="D107" i="2"/>
  <c r="C107" i="2"/>
  <c r="B107" i="2"/>
  <c r="H106" i="2"/>
  <c r="G106" i="2"/>
  <c r="F106" i="2"/>
  <c r="E106" i="2"/>
  <c r="D106" i="2"/>
  <c r="C106" i="2"/>
  <c r="B106" i="2"/>
  <c r="H105" i="2"/>
  <c r="G105" i="2"/>
  <c r="F105" i="2"/>
  <c r="E105" i="2"/>
  <c r="D105" i="2"/>
  <c r="C105" i="2"/>
  <c r="B105" i="2"/>
  <c r="H104" i="2"/>
  <c r="G104" i="2"/>
  <c r="F104" i="2"/>
  <c r="E104" i="2"/>
  <c r="D104" i="2"/>
  <c r="C104" i="2"/>
  <c r="B104" i="2"/>
  <c r="H103" i="2"/>
  <c r="G103" i="2"/>
  <c r="F103" i="2"/>
  <c r="E103" i="2"/>
  <c r="D103" i="2"/>
  <c r="C103" i="2"/>
  <c r="B103" i="2"/>
  <c r="H102" i="2"/>
  <c r="G102" i="2"/>
  <c r="F102" i="2"/>
  <c r="E102" i="2"/>
  <c r="D102" i="2"/>
  <c r="C102" i="2"/>
  <c r="B102" i="2"/>
  <c r="H101" i="2"/>
  <c r="G101" i="2"/>
  <c r="F101" i="2"/>
  <c r="E101" i="2"/>
  <c r="D101" i="2"/>
  <c r="C101" i="2"/>
  <c r="B101" i="2"/>
  <c r="H100" i="2"/>
  <c r="G100" i="2"/>
  <c r="F100" i="2"/>
  <c r="E100" i="2"/>
  <c r="D100" i="2"/>
  <c r="C100" i="2"/>
  <c r="B100" i="2"/>
  <c r="H99" i="2"/>
  <c r="G99" i="2"/>
  <c r="F99" i="2"/>
  <c r="E99" i="2"/>
  <c r="D99" i="2"/>
  <c r="C99" i="2"/>
  <c r="B99" i="2"/>
  <c r="H98" i="2"/>
  <c r="G98" i="2"/>
  <c r="F98" i="2"/>
  <c r="E98" i="2"/>
  <c r="D98" i="2"/>
  <c r="C98" i="2"/>
  <c r="B98" i="2"/>
  <c r="H97" i="2"/>
  <c r="G97" i="2"/>
  <c r="F97" i="2"/>
  <c r="E97" i="2"/>
  <c r="D97" i="2"/>
  <c r="C97" i="2"/>
  <c r="B97" i="2"/>
  <c r="H96" i="2"/>
  <c r="G96" i="2"/>
  <c r="F96" i="2"/>
  <c r="E96" i="2"/>
  <c r="D96" i="2"/>
  <c r="C96" i="2"/>
  <c r="B96" i="2"/>
  <c r="H95" i="2"/>
  <c r="G95" i="2"/>
  <c r="F95" i="2"/>
  <c r="E95" i="2"/>
  <c r="D95" i="2"/>
  <c r="C95" i="2"/>
  <c r="B95" i="2"/>
  <c r="H94" i="2"/>
  <c r="G94" i="2"/>
  <c r="F94" i="2"/>
  <c r="E94" i="2"/>
  <c r="D94" i="2"/>
  <c r="C94" i="2"/>
  <c r="B94" i="2"/>
  <c r="H93" i="2"/>
  <c r="G93" i="2"/>
  <c r="F93" i="2"/>
  <c r="E93" i="2"/>
  <c r="D93" i="2"/>
  <c r="C93" i="2"/>
  <c r="B93" i="2"/>
  <c r="H92" i="2"/>
  <c r="G92" i="2"/>
  <c r="F92" i="2"/>
  <c r="E92" i="2"/>
  <c r="D92" i="2"/>
  <c r="C92" i="2"/>
  <c r="B92" i="2"/>
  <c r="H91" i="2"/>
  <c r="G91" i="2"/>
  <c r="F91" i="2"/>
  <c r="E91" i="2"/>
  <c r="D91" i="2"/>
  <c r="C91" i="2"/>
  <c r="B91" i="2"/>
  <c r="H90" i="2"/>
  <c r="G90" i="2"/>
  <c r="F90" i="2"/>
  <c r="E90" i="2"/>
  <c r="D90" i="2"/>
  <c r="C90" i="2"/>
  <c r="B90" i="2"/>
  <c r="H89" i="2"/>
  <c r="G89" i="2"/>
  <c r="F89" i="2"/>
  <c r="E89" i="2"/>
  <c r="D89" i="2"/>
  <c r="C89" i="2"/>
  <c r="B89" i="2"/>
  <c r="G88" i="2"/>
  <c r="F88" i="2"/>
  <c r="E88" i="2"/>
  <c r="D88" i="2"/>
  <c r="C88" i="2"/>
  <c r="B88" i="2"/>
  <c r="H87" i="2"/>
  <c r="G87" i="2"/>
  <c r="F87" i="2"/>
  <c r="E87" i="2"/>
  <c r="D87" i="2"/>
  <c r="C87" i="2"/>
  <c r="B87" i="2"/>
  <c r="G86" i="2"/>
  <c r="F86" i="2"/>
  <c r="E86" i="2"/>
  <c r="D86" i="2"/>
  <c r="C86" i="2"/>
  <c r="B86" i="2"/>
  <c r="H85" i="2"/>
  <c r="G85" i="2"/>
  <c r="F85" i="2"/>
  <c r="E85" i="2"/>
  <c r="D85" i="2"/>
  <c r="C85" i="2"/>
  <c r="B85" i="2"/>
  <c r="G84" i="2"/>
  <c r="F84" i="2"/>
  <c r="E84" i="2"/>
  <c r="D84" i="2"/>
  <c r="C84" i="2"/>
  <c r="B84" i="2"/>
  <c r="H83" i="2"/>
  <c r="G83" i="2"/>
  <c r="F83" i="2"/>
  <c r="E83" i="2"/>
  <c r="D83" i="2"/>
  <c r="C83" i="2"/>
  <c r="B83" i="2"/>
  <c r="G82" i="2"/>
  <c r="F82" i="2"/>
  <c r="E82" i="2"/>
  <c r="D82" i="2"/>
  <c r="C82" i="2"/>
  <c r="B82" i="2"/>
  <c r="H81" i="2"/>
  <c r="G81" i="2"/>
  <c r="F81" i="2"/>
  <c r="E81" i="2"/>
  <c r="D81" i="2"/>
  <c r="C81" i="2"/>
  <c r="B81" i="2"/>
  <c r="G80" i="2"/>
  <c r="F80" i="2"/>
  <c r="E80" i="2"/>
  <c r="D80" i="2"/>
  <c r="C80" i="2"/>
  <c r="B80" i="2"/>
  <c r="H79" i="2"/>
  <c r="G79" i="2"/>
  <c r="F79" i="2"/>
  <c r="E79" i="2"/>
  <c r="D79" i="2"/>
  <c r="C79" i="2"/>
  <c r="B79" i="2"/>
  <c r="G78" i="2"/>
  <c r="F78" i="2"/>
  <c r="E78" i="2"/>
  <c r="D78" i="2"/>
  <c r="C78" i="2"/>
  <c r="B78" i="2"/>
  <c r="H77" i="2"/>
  <c r="G77" i="2"/>
  <c r="F77" i="2"/>
  <c r="E77" i="2"/>
  <c r="D77" i="2"/>
  <c r="C77" i="2"/>
  <c r="B77" i="2"/>
  <c r="H76" i="2"/>
  <c r="G76" i="2"/>
  <c r="F76" i="2"/>
  <c r="E76" i="2"/>
  <c r="D76" i="2"/>
  <c r="C76" i="2"/>
  <c r="B76" i="2"/>
  <c r="H75" i="2"/>
  <c r="G75" i="2"/>
  <c r="F75" i="2"/>
  <c r="E75" i="2"/>
  <c r="D75" i="2"/>
  <c r="C75" i="2"/>
  <c r="B75" i="2"/>
  <c r="H74" i="2"/>
  <c r="G74" i="2"/>
  <c r="F74" i="2"/>
  <c r="E74" i="2"/>
  <c r="D74" i="2"/>
  <c r="C74" i="2"/>
  <c r="B74" i="2"/>
  <c r="H73" i="2"/>
  <c r="G73" i="2"/>
  <c r="F73" i="2"/>
  <c r="E73" i="2"/>
  <c r="D73" i="2"/>
  <c r="C73" i="2"/>
  <c r="B73" i="2"/>
  <c r="H72" i="2"/>
  <c r="G72" i="2"/>
  <c r="F72" i="2"/>
  <c r="E72" i="2"/>
  <c r="D72" i="2"/>
  <c r="C72" i="2"/>
  <c r="B72" i="2"/>
  <c r="H71" i="2"/>
  <c r="G71" i="2"/>
  <c r="F71" i="2"/>
  <c r="E71" i="2"/>
  <c r="D71" i="2"/>
  <c r="C71" i="2"/>
  <c r="B71" i="2"/>
  <c r="H70" i="2"/>
  <c r="G70" i="2"/>
  <c r="F70" i="2"/>
  <c r="E70" i="2"/>
  <c r="D70" i="2"/>
  <c r="C70" i="2"/>
  <c r="B70" i="2"/>
  <c r="H69" i="2"/>
  <c r="G69" i="2"/>
  <c r="F69" i="2"/>
  <c r="E69" i="2"/>
  <c r="D69" i="2"/>
  <c r="C69" i="2"/>
  <c r="B69" i="2"/>
  <c r="H68" i="2"/>
  <c r="G68" i="2"/>
  <c r="F68" i="2"/>
  <c r="E68" i="2"/>
  <c r="D68" i="2"/>
  <c r="C68" i="2"/>
  <c r="B68" i="2"/>
  <c r="H67" i="2"/>
  <c r="G67" i="2"/>
  <c r="F67" i="2"/>
  <c r="E67" i="2"/>
  <c r="D67" i="2"/>
  <c r="C67" i="2"/>
  <c r="B67" i="2"/>
  <c r="H66" i="2"/>
  <c r="G66" i="2"/>
  <c r="F66" i="2"/>
  <c r="E66" i="2"/>
  <c r="D66" i="2"/>
  <c r="C66" i="2"/>
  <c r="B66" i="2"/>
  <c r="H65" i="2"/>
  <c r="G65" i="2"/>
  <c r="F65" i="2"/>
  <c r="E65" i="2"/>
  <c r="D65" i="2"/>
  <c r="C65" i="2"/>
  <c r="B65" i="2"/>
  <c r="H64" i="2"/>
  <c r="G64" i="2"/>
  <c r="F64" i="2"/>
  <c r="E64" i="2"/>
  <c r="D64" i="2"/>
  <c r="C64" i="2"/>
  <c r="B64" i="2"/>
  <c r="H63" i="2"/>
  <c r="G63" i="2"/>
  <c r="F63" i="2"/>
  <c r="E63" i="2"/>
  <c r="D63" i="2"/>
  <c r="C63" i="2"/>
  <c r="B63" i="2"/>
  <c r="H62" i="2"/>
  <c r="G62" i="2"/>
  <c r="F62" i="2"/>
  <c r="E62" i="2"/>
  <c r="D62" i="2"/>
  <c r="C62" i="2"/>
  <c r="B62" i="2"/>
  <c r="H61" i="2"/>
  <c r="G61" i="2"/>
  <c r="F61" i="2"/>
  <c r="E61" i="2"/>
  <c r="D61" i="2"/>
  <c r="C61" i="2"/>
  <c r="B61" i="2"/>
  <c r="H60" i="2"/>
  <c r="G60" i="2"/>
  <c r="F60" i="2"/>
  <c r="E60" i="2"/>
  <c r="D60" i="2"/>
  <c r="C60" i="2"/>
  <c r="B60" i="2"/>
  <c r="H59" i="2"/>
  <c r="G59" i="2"/>
  <c r="F59" i="2"/>
  <c r="E59" i="2"/>
  <c r="D59" i="2"/>
  <c r="C59" i="2"/>
  <c r="B59" i="2"/>
  <c r="H58" i="2"/>
  <c r="G58" i="2"/>
  <c r="F58" i="2"/>
  <c r="E58" i="2"/>
  <c r="D58" i="2"/>
  <c r="C58" i="2"/>
  <c r="B58" i="2"/>
  <c r="H57" i="2"/>
  <c r="G57" i="2"/>
  <c r="F57" i="2"/>
  <c r="E57" i="2"/>
  <c r="D57" i="2"/>
  <c r="C57" i="2"/>
  <c r="B57" i="2"/>
  <c r="H56" i="2"/>
  <c r="G56" i="2"/>
  <c r="F56" i="2"/>
  <c r="E56" i="2"/>
  <c r="D56" i="2"/>
  <c r="C56" i="2"/>
  <c r="B56" i="2"/>
  <c r="H55" i="2"/>
  <c r="G55" i="2"/>
  <c r="F55" i="2"/>
  <c r="E55" i="2"/>
  <c r="D55" i="2"/>
  <c r="C55" i="2"/>
  <c r="B55" i="2"/>
  <c r="H54" i="2"/>
  <c r="G54" i="2"/>
  <c r="F54" i="2"/>
  <c r="E54" i="2"/>
  <c r="D54" i="2"/>
  <c r="C54" i="2"/>
  <c r="B54" i="2"/>
  <c r="H53" i="2"/>
  <c r="G53" i="2"/>
  <c r="F53" i="2"/>
  <c r="E53" i="2"/>
  <c r="D53" i="2"/>
  <c r="C53" i="2"/>
  <c r="B53" i="2"/>
  <c r="H52" i="2"/>
  <c r="G52" i="2"/>
  <c r="F52" i="2"/>
  <c r="E52" i="2"/>
  <c r="D52" i="2"/>
  <c r="C52" i="2"/>
  <c r="B52" i="2"/>
  <c r="H51" i="2"/>
  <c r="G51" i="2"/>
  <c r="F51" i="2"/>
  <c r="E51" i="2"/>
  <c r="D51" i="2"/>
  <c r="C51" i="2"/>
  <c r="B51" i="2"/>
  <c r="H50" i="2"/>
  <c r="G50" i="2"/>
  <c r="F50" i="2"/>
  <c r="E50" i="2"/>
  <c r="D50" i="2"/>
  <c r="C50" i="2"/>
  <c r="B50" i="2"/>
  <c r="H49" i="2"/>
  <c r="G49" i="2"/>
  <c r="F49" i="2"/>
  <c r="E49" i="2"/>
  <c r="D49" i="2"/>
  <c r="C49" i="2"/>
  <c r="B49" i="2"/>
  <c r="G48" i="2"/>
  <c r="F48" i="2"/>
  <c r="E48" i="2"/>
  <c r="D48" i="2"/>
  <c r="C48" i="2"/>
  <c r="B48" i="2"/>
  <c r="H47" i="2"/>
  <c r="G47" i="2"/>
  <c r="F47" i="2"/>
  <c r="E47" i="2"/>
  <c r="D47" i="2"/>
  <c r="C47" i="2"/>
  <c r="B47" i="2"/>
  <c r="G46" i="2"/>
  <c r="F46" i="2"/>
  <c r="E46" i="2"/>
  <c r="D46" i="2"/>
  <c r="C46" i="2"/>
  <c r="B46" i="2"/>
  <c r="H45" i="2"/>
  <c r="G45" i="2"/>
  <c r="F45" i="2"/>
  <c r="E45" i="2"/>
  <c r="D45" i="2"/>
  <c r="C45" i="2"/>
  <c r="B45" i="2"/>
  <c r="G44" i="2"/>
  <c r="F44" i="2"/>
  <c r="E44" i="2"/>
  <c r="D44" i="2"/>
  <c r="C44" i="2"/>
  <c r="B44" i="2"/>
  <c r="H43" i="2"/>
  <c r="G43" i="2"/>
  <c r="F43" i="2"/>
  <c r="E43" i="2"/>
  <c r="D43" i="2"/>
  <c r="C43" i="2"/>
  <c r="B43" i="2"/>
  <c r="G42" i="2"/>
  <c r="F42" i="2"/>
  <c r="E42" i="2"/>
  <c r="D42" i="2"/>
  <c r="C42" i="2"/>
  <c r="B42" i="2"/>
  <c r="H41" i="2"/>
  <c r="G41" i="2"/>
  <c r="F41" i="2"/>
  <c r="E41" i="2"/>
  <c r="D41" i="2"/>
  <c r="C41" i="2"/>
  <c r="B41" i="2"/>
  <c r="H40" i="2"/>
  <c r="G40" i="2"/>
  <c r="F40" i="2"/>
  <c r="E40" i="2"/>
  <c r="D40" i="2"/>
  <c r="C40" i="2"/>
  <c r="B40" i="2"/>
  <c r="H39" i="2"/>
  <c r="G39" i="2"/>
  <c r="F39" i="2"/>
  <c r="E39" i="2"/>
  <c r="D39" i="2"/>
  <c r="C39" i="2"/>
  <c r="B39" i="2"/>
  <c r="H38" i="2"/>
  <c r="G38" i="2"/>
  <c r="F38" i="2"/>
  <c r="E38" i="2"/>
  <c r="D38" i="2"/>
  <c r="C38" i="2"/>
  <c r="B38" i="2"/>
  <c r="H37" i="2"/>
  <c r="G37" i="2"/>
  <c r="F37" i="2"/>
  <c r="E37" i="2"/>
  <c r="D37" i="2"/>
  <c r="C37" i="2"/>
  <c r="B37" i="2"/>
  <c r="H36" i="2"/>
  <c r="G36" i="2"/>
  <c r="F36" i="2"/>
  <c r="E36" i="2"/>
  <c r="D36" i="2"/>
  <c r="C36" i="2"/>
  <c r="B36" i="2"/>
  <c r="H35" i="2"/>
  <c r="G35" i="2"/>
  <c r="F35" i="2"/>
  <c r="E35" i="2"/>
  <c r="D35" i="2"/>
  <c r="C35" i="2"/>
  <c r="B35" i="2"/>
  <c r="H34" i="2"/>
  <c r="G34" i="2"/>
  <c r="F34" i="2"/>
  <c r="E34" i="2"/>
  <c r="D34" i="2"/>
  <c r="C34" i="2"/>
  <c r="B34" i="2"/>
  <c r="H33" i="2"/>
  <c r="G33" i="2"/>
  <c r="F33" i="2"/>
  <c r="E33" i="2"/>
  <c r="D33" i="2"/>
  <c r="C33" i="2"/>
  <c r="B33" i="2"/>
  <c r="H32" i="2"/>
  <c r="G32" i="2"/>
  <c r="F32" i="2"/>
  <c r="E32" i="2"/>
  <c r="D32" i="2"/>
  <c r="C32" i="2"/>
  <c r="B32" i="2"/>
  <c r="H31" i="2"/>
  <c r="G31" i="2"/>
  <c r="F31" i="2"/>
  <c r="E31" i="2"/>
  <c r="D31" i="2"/>
  <c r="C31" i="2"/>
  <c r="B31" i="2"/>
  <c r="H30" i="2"/>
  <c r="G30" i="2"/>
  <c r="F30" i="2"/>
  <c r="E30" i="2"/>
  <c r="D30" i="2"/>
  <c r="C30" i="2"/>
  <c r="B30" i="2"/>
  <c r="H29" i="2"/>
  <c r="G29" i="2"/>
  <c r="F29" i="2"/>
  <c r="E29" i="2"/>
  <c r="D29" i="2"/>
  <c r="C29" i="2"/>
  <c r="B29" i="2"/>
  <c r="H28" i="2"/>
  <c r="G28" i="2"/>
  <c r="F28" i="2"/>
  <c r="E28" i="2"/>
  <c r="D28" i="2"/>
  <c r="C28" i="2"/>
  <c r="B28" i="2"/>
  <c r="H27" i="2"/>
  <c r="G27" i="2"/>
  <c r="F27" i="2"/>
  <c r="E27" i="2"/>
  <c r="D27" i="2"/>
  <c r="C27" i="2"/>
  <c r="B27" i="2"/>
  <c r="G26" i="2"/>
  <c r="F26" i="2"/>
  <c r="E26" i="2"/>
  <c r="D26" i="2"/>
  <c r="C26" i="2"/>
  <c r="B26" i="2"/>
  <c r="H25" i="2"/>
  <c r="G25" i="2"/>
  <c r="F25" i="2"/>
  <c r="E25" i="2"/>
  <c r="D25" i="2"/>
  <c r="C25" i="2"/>
  <c r="B25" i="2"/>
  <c r="G24" i="2"/>
  <c r="F24" i="2"/>
  <c r="E24" i="2"/>
  <c r="D24" i="2"/>
  <c r="C24" i="2"/>
  <c r="B24" i="2"/>
  <c r="H23" i="2"/>
  <c r="G23" i="2"/>
  <c r="F23" i="2"/>
  <c r="E23" i="2"/>
  <c r="D23" i="2"/>
  <c r="C23" i="2"/>
  <c r="B23" i="2"/>
  <c r="G22" i="2"/>
  <c r="F22" i="2"/>
  <c r="E22" i="2"/>
  <c r="D22" i="2"/>
  <c r="C22" i="2"/>
  <c r="B22" i="2"/>
  <c r="H21" i="2"/>
  <c r="G21" i="2"/>
  <c r="F21" i="2"/>
  <c r="E21" i="2"/>
  <c r="D21" i="2"/>
  <c r="C21" i="2"/>
  <c r="B21" i="2"/>
  <c r="G20" i="2"/>
  <c r="F20" i="2"/>
  <c r="E20" i="2"/>
  <c r="D20" i="2"/>
  <c r="C20" i="2"/>
  <c r="B20" i="2"/>
  <c r="H19" i="2"/>
  <c r="G19" i="2"/>
  <c r="F19" i="2"/>
  <c r="E19" i="2"/>
  <c r="D19" i="2"/>
  <c r="C19" i="2"/>
  <c r="B19" i="2"/>
  <c r="G18" i="2"/>
  <c r="F18" i="2"/>
  <c r="E18" i="2"/>
  <c r="D18" i="2"/>
  <c r="C18" i="2"/>
  <c r="B18" i="2"/>
  <c r="H17" i="2"/>
  <c r="G17" i="2"/>
  <c r="F17" i="2"/>
  <c r="E17" i="2"/>
  <c r="D17" i="2"/>
  <c r="C17" i="2"/>
  <c r="B17" i="2"/>
  <c r="H16" i="2"/>
  <c r="G16" i="2"/>
  <c r="F16" i="2"/>
  <c r="E16" i="2"/>
  <c r="D16" i="2"/>
  <c r="C16" i="2"/>
  <c r="B16" i="2"/>
  <c r="H15" i="2"/>
  <c r="G15" i="2"/>
  <c r="F15" i="2"/>
  <c r="E15" i="2"/>
  <c r="D15" i="2"/>
  <c r="C15" i="2"/>
  <c r="B15" i="2"/>
  <c r="G14" i="2"/>
  <c r="F14" i="2"/>
  <c r="E14" i="2"/>
  <c r="D14" i="2"/>
  <c r="C14" i="2"/>
  <c r="B14" i="2"/>
  <c r="H13" i="2"/>
  <c r="G13" i="2"/>
  <c r="F13" i="2"/>
  <c r="E13" i="2"/>
  <c r="D13" i="2"/>
  <c r="C13" i="2"/>
  <c r="B13" i="2"/>
  <c r="G12" i="2"/>
  <c r="F12" i="2"/>
  <c r="E12" i="2"/>
  <c r="D12" i="2"/>
  <c r="C12" i="2"/>
  <c r="B12" i="2"/>
  <c r="H11" i="2"/>
  <c r="G11" i="2"/>
  <c r="F11" i="2"/>
  <c r="E11" i="2"/>
  <c r="D11" i="2"/>
  <c r="C11" i="2"/>
  <c r="B11" i="2"/>
  <c r="G10" i="2"/>
  <c r="F10" i="2"/>
  <c r="E10" i="2"/>
  <c r="D10" i="2"/>
  <c r="C10" i="2"/>
  <c r="B10" i="2"/>
  <c r="H9" i="2"/>
  <c r="G9" i="2"/>
  <c r="F9" i="2"/>
  <c r="E9" i="2"/>
  <c r="D9" i="2"/>
  <c r="C9" i="2"/>
  <c r="B9" i="2"/>
  <c r="G8" i="2"/>
  <c r="F8" i="2"/>
  <c r="E8" i="2"/>
  <c r="D8" i="2"/>
  <c r="C8" i="2"/>
  <c r="B8" i="2"/>
  <c r="G7" i="2"/>
  <c r="F7" i="2"/>
  <c r="E7" i="2"/>
  <c r="D7" i="2"/>
  <c r="C7" i="2"/>
  <c r="B7" i="2"/>
  <c r="G6" i="2"/>
  <c r="F6" i="2"/>
  <c r="E6" i="2"/>
  <c r="D6" i="2"/>
  <c r="C6" i="2"/>
  <c r="B6" i="2"/>
  <c r="G5" i="2"/>
  <c r="F5" i="2"/>
  <c r="E5" i="2"/>
  <c r="D5" i="2"/>
  <c r="C5" i="2"/>
  <c r="B5" i="2"/>
  <c r="H2" i="2"/>
  <c r="T273" i="1"/>
  <c r="U273" i="1" s="1"/>
  <c r="V273" i="1" s="1"/>
  <c r="W273" i="1" s="1"/>
  <c r="X273" i="1" s="1"/>
  <c r="Y273" i="1" s="1"/>
  <c r="Z273" i="1" s="1"/>
  <c r="N273" i="1"/>
  <c r="O273" i="1" s="1"/>
  <c r="P273" i="1" s="1"/>
  <c r="Q273" i="1" s="1"/>
  <c r="R273" i="1" s="1"/>
  <c r="S273" i="1" s="1"/>
  <c r="J273" i="1"/>
  <c r="K273" i="1" s="1"/>
  <c r="L273" i="1" s="1"/>
  <c r="M273" i="1" s="1"/>
  <c r="L272" i="1"/>
  <c r="M272" i="1" s="1"/>
  <c r="N272" i="1" s="1"/>
  <c r="O272" i="1" s="1"/>
  <c r="P272" i="1" s="1"/>
  <c r="Q272" i="1" s="1"/>
  <c r="R272" i="1" s="1"/>
  <c r="S272" i="1" s="1"/>
  <c r="T272" i="1" s="1"/>
  <c r="U272" i="1" s="1"/>
  <c r="V272" i="1" s="1"/>
  <c r="W272" i="1" s="1"/>
  <c r="X272" i="1" s="1"/>
  <c r="Y272" i="1" s="1"/>
  <c r="Z272" i="1" s="1"/>
  <c r="J272" i="1"/>
  <c r="K272" i="1" s="1"/>
  <c r="J271" i="1"/>
  <c r="K271" i="1" s="1"/>
  <c r="L271" i="1" s="1"/>
  <c r="M271" i="1" s="1"/>
  <c r="N271" i="1" s="1"/>
  <c r="O271" i="1" s="1"/>
  <c r="P271" i="1" s="1"/>
  <c r="Q271" i="1" s="1"/>
  <c r="R271" i="1" s="1"/>
  <c r="S271" i="1" s="1"/>
  <c r="T271" i="1" s="1"/>
  <c r="U271" i="1" s="1"/>
  <c r="V271" i="1" s="1"/>
  <c r="W271" i="1" s="1"/>
  <c r="X271" i="1" s="1"/>
  <c r="Y271" i="1" s="1"/>
  <c r="Z271" i="1" s="1"/>
  <c r="K270" i="1"/>
  <c r="L270" i="1" s="1"/>
  <c r="M270" i="1" s="1"/>
  <c r="N270" i="1" s="1"/>
  <c r="O270" i="1" s="1"/>
  <c r="P270" i="1" s="1"/>
  <c r="Q270" i="1" s="1"/>
  <c r="R270" i="1" s="1"/>
  <c r="S270" i="1" s="1"/>
  <c r="T270" i="1" s="1"/>
  <c r="U270" i="1" s="1"/>
  <c r="V270" i="1" s="1"/>
  <c r="W270" i="1" s="1"/>
  <c r="X270" i="1" s="1"/>
  <c r="Y270" i="1" s="1"/>
  <c r="Z270" i="1" s="1"/>
  <c r="J270" i="1"/>
  <c r="J269" i="1"/>
  <c r="K269" i="1" s="1"/>
  <c r="L269" i="1" s="1"/>
  <c r="M269" i="1" s="1"/>
  <c r="N269" i="1" s="1"/>
  <c r="O269" i="1" s="1"/>
  <c r="P269" i="1" s="1"/>
  <c r="Q269" i="1" s="1"/>
  <c r="R269" i="1" s="1"/>
  <c r="S269" i="1" s="1"/>
  <c r="T269" i="1" s="1"/>
  <c r="U269" i="1" s="1"/>
  <c r="V269" i="1" s="1"/>
  <c r="W269" i="1" s="1"/>
  <c r="X269" i="1" s="1"/>
  <c r="Y269" i="1" s="1"/>
  <c r="Z269" i="1" s="1"/>
  <c r="M268" i="1"/>
  <c r="N268" i="1" s="1"/>
  <c r="O268" i="1" s="1"/>
  <c r="P268" i="1" s="1"/>
  <c r="Q268" i="1" s="1"/>
  <c r="R268" i="1" s="1"/>
  <c r="S268" i="1" s="1"/>
  <c r="T268" i="1" s="1"/>
  <c r="U268" i="1" s="1"/>
  <c r="V268" i="1" s="1"/>
  <c r="W268" i="1" s="1"/>
  <c r="X268" i="1" s="1"/>
  <c r="Y268" i="1" s="1"/>
  <c r="Z268" i="1" s="1"/>
  <c r="J268" i="1"/>
  <c r="K268" i="1" s="1"/>
  <c r="L268" i="1" s="1"/>
  <c r="L267" i="1"/>
  <c r="M267" i="1" s="1"/>
  <c r="N267" i="1" s="1"/>
  <c r="O267" i="1" s="1"/>
  <c r="P267" i="1" s="1"/>
  <c r="Q267" i="1" s="1"/>
  <c r="R267" i="1" s="1"/>
  <c r="S267" i="1" s="1"/>
  <c r="T267" i="1" s="1"/>
  <c r="U267" i="1" s="1"/>
  <c r="V267" i="1" s="1"/>
  <c r="W267" i="1" s="1"/>
  <c r="X267" i="1" s="1"/>
  <c r="Y267" i="1" s="1"/>
  <c r="Z267" i="1" s="1"/>
  <c r="J267" i="1"/>
  <c r="K267" i="1" s="1"/>
  <c r="J266" i="1"/>
  <c r="K266" i="1" s="1"/>
  <c r="L266" i="1" s="1"/>
  <c r="M266" i="1" s="1"/>
  <c r="N266" i="1" s="1"/>
  <c r="O266" i="1" s="1"/>
  <c r="P266" i="1" s="1"/>
  <c r="Q266" i="1" s="1"/>
  <c r="R266" i="1" s="1"/>
  <c r="S266" i="1" s="1"/>
  <c r="T266" i="1" s="1"/>
  <c r="U266" i="1" s="1"/>
  <c r="V266" i="1" s="1"/>
  <c r="W266" i="1" s="1"/>
  <c r="X266" i="1" s="1"/>
  <c r="Y266" i="1" s="1"/>
  <c r="Z266" i="1" s="1"/>
  <c r="T265" i="1"/>
  <c r="U265" i="1" s="1"/>
  <c r="V265" i="1" s="1"/>
  <c r="W265" i="1" s="1"/>
  <c r="X265" i="1" s="1"/>
  <c r="Y265" i="1" s="1"/>
  <c r="Z265" i="1" s="1"/>
  <c r="J265" i="1"/>
  <c r="K265" i="1" s="1"/>
  <c r="L265" i="1" s="1"/>
  <c r="M265" i="1" s="1"/>
  <c r="N265" i="1" s="1"/>
  <c r="O265" i="1" s="1"/>
  <c r="P265" i="1" s="1"/>
  <c r="Q265" i="1" s="1"/>
  <c r="R265" i="1" s="1"/>
  <c r="S265" i="1" s="1"/>
  <c r="M264" i="1"/>
  <c r="N264" i="1" s="1"/>
  <c r="O264" i="1" s="1"/>
  <c r="P264" i="1" s="1"/>
  <c r="Q264" i="1" s="1"/>
  <c r="R264" i="1" s="1"/>
  <c r="S264" i="1" s="1"/>
  <c r="T264" i="1" s="1"/>
  <c r="U264" i="1" s="1"/>
  <c r="V264" i="1" s="1"/>
  <c r="W264" i="1" s="1"/>
  <c r="X264" i="1" s="1"/>
  <c r="Y264" i="1" s="1"/>
  <c r="Z264" i="1" s="1"/>
  <c r="J264" i="1"/>
  <c r="K264" i="1" s="1"/>
  <c r="L264" i="1" s="1"/>
  <c r="J263" i="1"/>
  <c r="K263" i="1" s="1"/>
  <c r="L263" i="1" s="1"/>
  <c r="M263" i="1" s="1"/>
  <c r="N263" i="1" s="1"/>
  <c r="O263" i="1" s="1"/>
  <c r="P263" i="1" s="1"/>
  <c r="Q263" i="1" s="1"/>
  <c r="R263" i="1" s="1"/>
  <c r="S263" i="1" s="1"/>
  <c r="T263" i="1" s="1"/>
  <c r="U263" i="1" s="1"/>
  <c r="V263" i="1" s="1"/>
  <c r="W263" i="1" s="1"/>
  <c r="X263" i="1" s="1"/>
  <c r="Y263" i="1" s="1"/>
  <c r="Z263" i="1" s="1"/>
  <c r="P262" i="1"/>
  <c r="Q262" i="1" s="1"/>
  <c r="R262" i="1" s="1"/>
  <c r="S262" i="1" s="1"/>
  <c r="T262" i="1" s="1"/>
  <c r="U262" i="1" s="1"/>
  <c r="V262" i="1" s="1"/>
  <c r="W262" i="1" s="1"/>
  <c r="X262" i="1" s="1"/>
  <c r="Y262" i="1" s="1"/>
  <c r="Z262" i="1" s="1"/>
  <c r="J262" i="1"/>
  <c r="K262" i="1" s="1"/>
  <c r="L262" i="1" s="1"/>
  <c r="M262" i="1" s="1"/>
  <c r="N262" i="1" s="1"/>
  <c r="O262" i="1" s="1"/>
  <c r="J261" i="1"/>
  <c r="K261" i="1" s="1"/>
  <c r="L261" i="1" s="1"/>
  <c r="M261" i="1" s="1"/>
  <c r="N261" i="1" s="1"/>
  <c r="O261" i="1" s="1"/>
  <c r="P261" i="1" s="1"/>
  <c r="Q261" i="1" s="1"/>
  <c r="R261" i="1" s="1"/>
  <c r="S261" i="1" s="1"/>
  <c r="T261" i="1" s="1"/>
  <c r="U261" i="1" s="1"/>
  <c r="V261" i="1" s="1"/>
  <c r="W261" i="1" s="1"/>
  <c r="X261" i="1" s="1"/>
  <c r="Y261" i="1" s="1"/>
  <c r="Z261" i="1" s="1"/>
  <c r="X260" i="1"/>
  <c r="Y260" i="1" s="1"/>
  <c r="Z260" i="1" s="1"/>
  <c r="J260" i="1"/>
  <c r="K260" i="1" s="1"/>
  <c r="L260" i="1" s="1"/>
  <c r="M260" i="1" s="1"/>
  <c r="N260" i="1" s="1"/>
  <c r="O260" i="1" s="1"/>
  <c r="P260" i="1" s="1"/>
  <c r="Q260" i="1" s="1"/>
  <c r="R260" i="1" s="1"/>
  <c r="S260" i="1" s="1"/>
  <c r="T260" i="1" s="1"/>
  <c r="U260" i="1" s="1"/>
  <c r="V260" i="1" s="1"/>
  <c r="W260" i="1" s="1"/>
  <c r="J259" i="1"/>
  <c r="K259" i="1" s="1"/>
  <c r="L259" i="1" s="1"/>
  <c r="M259" i="1" s="1"/>
  <c r="N259" i="1" s="1"/>
  <c r="O259" i="1" s="1"/>
  <c r="P259" i="1" s="1"/>
  <c r="Q259" i="1" s="1"/>
  <c r="R259" i="1" s="1"/>
  <c r="S259" i="1" s="1"/>
  <c r="T259" i="1" s="1"/>
  <c r="U259" i="1" s="1"/>
  <c r="V259" i="1" s="1"/>
  <c r="W259" i="1" s="1"/>
  <c r="X259" i="1" s="1"/>
  <c r="Y259" i="1" s="1"/>
  <c r="Z259" i="1" s="1"/>
  <c r="K258" i="1"/>
  <c r="L258" i="1" s="1"/>
  <c r="M258" i="1" s="1"/>
  <c r="N258" i="1" s="1"/>
  <c r="O258" i="1" s="1"/>
  <c r="P258" i="1" s="1"/>
  <c r="Q258" i="1" s="1"/>
  <c r="R258" i="1" s="1"/>
  <c r="S258" i="1" s="1"/>
  <c r="T258" i="1" s="1"/>
  <c r="U258" i="1" s="1"/>
  <c r="V258" i="1" s="1"/>
  <c r="W258" i="1" s="1"/>
  <c r="X258" i="1" s="1"/>
  <c r="Y258" i="1" s="1"/>
  <c r="Z258" i="1" s="1"/>
  <c r="J258" i="1"/>
  <c r="K257" i="1"/>
  <c r="L257" i="1" s="1"/>
  <c r="M257" i="1" s="1"/>
  <c r="N257" i="1" s="1"/>
  <c r="O257" i="1" s="1"/>
  <c r="P257" i="1" s="1"/>
  <c r="Q257" i="1" s="1"/>
  <c r="R257" i="1" s="1"/>
  <c r="S257" i="1" s="1"/>
  <c r="T257" i="1" s="1"/>
  <c r="U257" i="1" s="1"/>
  <c r="V257" i="1" s="1"/>
  <c r="W257" i="1" s="1"/>
  <c r="X257" i="1" s="1"/>
  <c r="Y257" i="1" s="1"/>
  <c r="Z257" i="1" s="1"/>
  <c r="J257" i="1"/>
  <c r="J256" i="1"/>
  <c r="K256" i="1" s="1"/>
  <c r="L256" i="1" s="1"/>
  <c r="M256" i="1" s="1"/>
  <c r="N256" i="1" s="1"/>
  <c r="O256" i="1" s="1"/>
  <c r="P256" i="1" s="1"/>
  <c r="Q256" i="1" s="1"/>
  <c r="R256" i="1" s="1"/>
  <c r="S256" i="1" s="1"/>
  <c r="T256" i="1" s="1"/>
  <c r="U256" i="1" s="1"/>
  <c r="V256" i="1" s="1"/>
  <c r="W256" i="1" s="1"/>
  <c r="X256" i="1" s="1"/>
  <c r="Y256" i="1" s="1"/>
  <c r="Z256" i="1" s="1"/>
  <c r="K255" i="1"/>
  <c r="L255" i="1" s="1"/>
  <c r="M255" i="1" s="1"/>
  <c r="N255" i="1" s="1"/>
  <c r="O255" i="1" s="1"/>
  <c r="P255" i="1" s="1"/>
  <c r="Q255" i="1" s="1"/>
  <c r="R255" i="1" s="1"/>
  <c r="S255" i="1" s="1"/>
  <c r="T255" i="1" s="1"/>
  <c r="U255" i="1" s="1"/>
  <c r="V255" i="1" s="1"/>
  <c r="W255" i="1" s="1"/>
  <c r="X255" i="1" s="1"/>
  <c r="Y255" i="1" s="1"/>
  <c r="Z255" i="1" s="1"/>
  <c r="J255" i="1"/>
  <c r="K254" i="1"/>
  <c r="L254" i="1" s="1"/>
  <c r="M254" i="1" s="1"/>
  <c r="N254" i="1" s="1"/>
  <c r="O254" i="1" s="1"/>
  <c r="P254" i="1" s="1"/>
  <c r="Q254" i="1" s="1"/>
  <c r="R254" i="1" s="1"/>
  <c r="S254" i="1" s="1"/>
  <c r="T254" i="1" s="1"/>
  <c r="U254" i="1" s="1"/>
  <c r="V254" i="1" s="1"/>
  <c r="W254" i="1" s="1"/>
  <c r="X254" i="1" s="1"/>
  <c r="Y254" i="1" s="1"/>
  <c r="Z254" i="1" s="1"/>
  <c r="J254" i="1"/>
  <c r="J253" i="1"/>
  <c r="K253" i="1" s="1"/>
  <c r="L253" i="1" s="1"/>
  <c r="M253" i="1" s="1"/>
  <c r="N253" i="1" s="1"/>
  <c r="O253" i="1" s="1"/>
  <c r="P253" i="1" s="1"/>
  <c r="Q253" i="1" s="1"/>
  <c r="R253" i="1" s="1"/>
  <c r="S253" i="1" s="1"/>
  <c r="T253" i="1" s="1"/>
  <c r="U253" i="1" s="1"/>
  <c r="V253" i="1" s="1"/>
  <c r="W253" i="1" s="1"/>
  <c r="X253" i="1" s="1"/>
  <c r="Y253" i="1" s="1"/>
  <c r="Z253" i="1" s="1"/>
  <c r="R252" i="1"/>
  <c r="S252" i="1" s="1"/>
  <c r="T252" i="1" s="1"/>
  <c r="U252" i="1" s="1"/>
  <c r="V252" i="1" s="1"/>
  <c r="W252" i="1" s="1"/>
  <c r="X252" i="1" s="1"/>
  <c r="Y252" i="1" s="1"/>
  <c r="Z252" i="1" s="1"/>
  <c r="K252" i="1"/>
  <c r="L252" i="1" s="1"/>
  <c r="M252" i="1" s="1"/>
  <c r="N252" i="1" s="1"/>
  <c r="O252" i="1" s="1"/>
  <c r="P252" i="1" s="1"/>
  <c r="Q252" i="1" s="1"/>
  <c r="J252" i="1"/>
  <c r="J251" i="1"/>
  <c r="K251" i="1" s="1"/>
  <c r="L251" i="1" s="1"/>
  <c r="M251" i="1" s="1"/>
  <c r="N251" i="1" s="1"/>
  <c r="O251" i="1" s="1"/>
  <c r="P251" i="1" s="1"/>
  <c r="Q251" i="1" s="1"/>
  <c r="R251" i="1" s="1"/>
  <c r="S251" i="1" s="1"/>
  <c r="T251" i="1" s="1"/>
  <c r="U251" i="1" s="1"/>
  <c r="V251" i="1" s="1"/>
  <c r="W251" i="1" s="1"/>
  <c r="X251" i="1" s="1"/>
  <c r="Y251" i="1" s="1"/>
  <c r="Z251" i="1" s="1"/>
  <c r="J250" i="1"/>
  <c r="K250" i="1" s="1"/>
  <c r="L250" i="1" s="1"/>
  <c r="M250" i="1" s="1"/>
  <c r="N250" i="1" s="1"/>
  <c r="O250" i="1" s="1"/>
  <c r="P250" i="1" s="1"/>
  <c r="Q250" i="1" s="1"/>
  <c r="R250" i="1" s="1"/>
  <c r="S250" i="1" s="1"/>
  <c r="T250" i="1" s="1"/>
  <c r="U250" i="1" s="1"/>
  <c r="V250" i="1" s="1"/>
  <c r="W250" i="1" s="1"/>
  <c r="X250" i="1" s="1"/>
  <c r="Y250" i="1" s="1"/>
  <c r="Z250" i="1" s="1"/>
  <c r="O249" i="1"/>
  <c r="P249" i="1" s="1"/>
  <c r="Q249" i="1" s="1"/>
  <c r="R249" i="1" s="1"/>
  <c r="S249" i="1" s="1"/>
  <c r="T249" i="1" s="1"/>
  <c r="U249" i="1" s="1"/>
  <c r="V249" i="1" s="1"/>
  <c r="W249" i="1" s="1"/>
  <c r="X249" i="1" s="1"/>
  <c r="Y249" i="1" s="1"/>
  <c r="Z249" i="1" s="1"/>
  <c r="K249" i="1"/>
  <c r="L249" i="1" s="1"/>
  <c r="M249" i="1" s="1"/>
  <c r="N249" i="1" s="1"/>
  <c r="J249" i="1"/>
  <c r="M248" i="1"/>
  <c r="N248" i="1" s="1"/>
  <c r="O248" i="1" s="1"/>
  <c r="P248" i="1" s="1"/>
  <c r="Q248" i="1" s="1"/>
  <c r="R248" i="1" s="1"/>
  <c r="S248" i="1" s="1"/>
  <c r="T248" i="1" s="1"/>
  <c r="U248" i="1" s="1"/>
  <c r="V248" i="1" s="1"/>
  <c r="W248" i="1" s="1"/>
  <c r="X248" i="1" s="1"/>
  <c r="Y248" i="1" s="1"/>
  <c r="Z248" i="1" s="1"/>
  <c r="J248" i="1"/>
  <c r="K248" i="1" s="1"/>
  <c r="L248" i="1" s="1"/>
  <c r="J247" i="1"/>
  <c r="K247" i="1" s="1"/>
  <c r="L247" i="1" s="1"/>
  <c r="M247" i="1" s="1"/>
  <c r="N247" i="1" s="1"/>
  <c r="O247" i="1" s="1"/>
  <c r="P247" i="1" s="1"/>
  <c r="Q247" i="1" s="1"/>
  <c r="R247" i="1" s="1"/>
  <c r="S247" i="1" s="1"/>
  <c r="T247" i="1" s="1"/>
  <c r="U247" i="1" s="1"/>
  <c r="V247" i="1" s="1"/>
  <c r="W247" i="1" s="1"/>
  <c r="X247" i="1" s="1"/>
  <c r="Y247" i="1" s="1"/>
  <c r="Z247" i="1" s="1"/>
  <c r="X246" i="1"/>
  <c r="Y246" i="1" s="1"/>
  <c r="Z246" i="1" s="1"/>
  <c r="L246" i="1"/>
  <c r="M246" i="1" s="1"/>
  <c r="N246" i="1" s="1"/>
  <c r="O246" i="1" s="1"/>
  <c r="P246" i="1" s="1"/>
  <c r="Q246" i="1" s="1"/>
  <c r="R246" i="1" s="1"/>
  <c r="S246" i="1" s="1"/>
  <c r="T246" i="1" s="1"/>
  <c r="U246" i="1" s="1"/>
  <c r="V246" i="1" s="1"/>
  <c r="W246" i="1" s="1"/>
  <c r="K246" i="1"/>
  <c r="J246" i="1"/>
  <c r="O245" i="1"/>
  <c r="P245" i="1" s="1"/>
  <c r="Q245" i="1" s="1"/>
  <c r="R245" i="1" s="1"/>
  <c r="S245" i="1" s="1"/>
  <c r="T245" i="1" s="1"/>
  <c r="U245" i="1" s="1"/>
  <c r="V245" i="1" s="1"/>
  <c r="W245" i="1" s="1"/>
  <c r="X245" i="1" s="1"/>
  <c r="Y245" i="1" s="1"/>
  <c r="Z245" i="1" s="1"/>
  <c r="J245" i="1"/>
  <c r="K245" i="1" s="1"/>
  <c r="L245" i="1" s="1"/>
  <c r="M245" i="1" s="1"/>
  <c r="N245" i="1" s="1"/>
  <c r="J244" i="1"/>
  <c r="K244" i="1" s="1"/>
  <c r="I243" i="1"/>
  <c r="K242" i="1"/>
  <c r="F241" i="1"/>
  <c r="J237" i="1"/>
  <c r="K237" i="1" s="1"/>
  <c r="L237" i="1" s="1"/>
  <c r="M237" i="1" s="1"/>
  <c r="N237" i="1" s="1"/>
  <c r="O237" i="1" s="1"/>
  <c r="P237" i="1" s="1"/>
  <c r="Q237" i="1" s="1"/>
  <c r="R237" i="1" s="1"/>
  <c r="S237" i="1" s="1"/>
  <c r="T237" i="1" s="1"/>
  <c r="U237" i="1" s="1"/>
  <c r="V237" i="1" s="1"/>
  <c r="W237" i="1" s="1"/>
  <c r="X237" i="1" s="1"/>
  <c r="Y237" i="1" s="1"/>
  <c r="Z237" i="1" s="1"/>
  <c r="Q236" i="1"/>
  <c r="R236" i="1" s="1"/>
  <c r="S236" i="1" s="1"/>
  <c r="T236" i="1" s="1"/>
  <c r="U236" i="1" s="1"/>
  <c r="V236" i="1" s="1"/>
  <c r="W236" i="1" s="1"/>
  <c r="X236" i="1" s="1"/>
  <c r="Y236" i="1" s="1"/>
  <c r="Z236" i="1" s="1"/>
  <c r="J236" i="1"/>
  <c r="K236" i="1" s="1"/>
  <c r="L236" i="1" s="1"/>
  <c r="M236" i="1" s="1"/>
  <c r="N236" i="1" s="1"/>
  <c r="O236" i="1" s="1"/>
  <c r="P236" i="1" s="1"/>
  <c r="K235" i="1"/>
  <c r="L235" i="1" s="1"/>
  <c r="M235" i="1" s="1"/>
  <c r="N235" i="1" s="1"/>
  <c r="O235" i="1" s="1"/>
  <c r="P235" i="1" s="1"/>
  <c r="Q235" i="1" s="1"/>
  <c r="R235" i="1" s="1"/>
  <c r="S235" i="1" s="1"/>
  <c r="T235" i="1" s="1"/>
  <c r="U235" i="1" s="1"/>
  <c r="V235" i="1" s="1"/>
  <c r="W235" i="1" s="1"/>
  <c r="X235" i="1" s="1"/>
  <c r="Y235" i="1" s="1"/>
  <c r="Z235" i="1" s="1"/>
  <c r="J235" i="1"/>
  <c r="J234" i="1"/>
  <c r="K234" i="1" s="1"/>
  <c r="L234" i="1" s="1"/>
  <c r="M234" i="1" s="1"/>
  <c r="N234" i="1" s="1"/>
  <c r="O234" i="1" s="1"/>
  <c r="P234" i="1" s="1"/>
  <c r="Q234" i="1" s="1"/>
  <c r="R234" i="1" s="1"/>
  <c r="S234" i="1" s="1"/>
  <c r="T234" i="1" s="1"/>
  <c r="U234" i="1" s="1"/>
  <c r="V234" i="1" s="1"/>
  <c r="W234" i="1" s="1"/>
  <c r="X234" i="1" s="1"/>
  <c r="Y234" i="1" s="1"/>
  <c r="Z234" i="1" s="1"/>
  <c r="K233" i="1"/>
  <c r="L233" i="1" s="1"/>
  <c r="M233" i="1" s="1"/>
  <c r="N233" i="1" s="1"/>
  <c r="O233" i="1" s="1"/>
  <c r="P233" i="1" s="1"/>
  <c r="Q233" i="1" s="1"/>
  <c r="R233" i="1" s="1"/>
  <c r="S233" i="1" s="1"/>
  <c r="T233" i="1" s="1"/>
  <c r="U233" i="1" s="1"/>
  <c r="V233" i="1" s="1"/>
  <c r="W233" i="1" s="1"/>
  <c r="X233" i="1" s="1"/>
  <c r="Y233" i="1" s="1"/>
  <c r="Z233" i="1" s="1"/>
  <c r="J233" i="1"/>
  <c r="J232" i="1"/>
  <c r="K232" i="1" s="1"/>
  <c r="L232" i="1" s="1"/>
  <c r="M232" i="1" s="1"/>
  <c r="N232" i="1" s="1"/>
  <c r="O232" i="1" s="1"/>
  <c r="P232" i="1" s="1"/>
  <c r="Q232" i="1" s="1"/>
  <c r="R232" i="1" s="1"/>
  <c r="S232" i="1" s="1"/>
  <c r="T232" i="1" s="1"/>
  <c r="U232" i="1" s="1"/>
  <c r="V232" i="1" s="1"/>
  <c r="W232" i="1" s="1"/>
  <c r="X232" i="1" s="1"/>
  <c r="Y232" i="1" s="1"/>
  <c r="Z232" i="1" s="1"/>
  <c r="J231" i="1"/>
  <c r="K231" i="1" s="1"/>
  <c r="L231" i="1" s="1"/>
  <c r="M231" i="1" s="1"/>
  <c r="N231" i="1" s="1"/>
  <c r="O231" i="1" s="1"/>
  <c r="P231" i="1" s="1"/>
  <c r="Q231" i="1" s="1"/>
  <c r="R231" i="1" s="1"/>
  <c r="S231" i="1" s="1"/>
  <c r="T231" i="1" s="1"/>
  <c r="U231" i="1" s="1"/>
  <c r="V231" i="1" s="1"/>
  <c r="W231" i="1" s="1"/>
  <c r="X231" i="1" s="1"/>
  <c r="Y231" i="1" s="1"/>
  <c r="Z231" i="1" s="1"/>
  <c r="J230" i="1"/>
  <c r="K230" i="1" s="1"/>
  <c r="L230" i="1" s="1"/>
  <c r="M230" i="1" s="1"/>
  <c r="N230" i="1" s="1"/>
  <c r="O230" i="1" s="1"/>
  <c r="P230" i="1" s="1"/>
  <c r="Q230" i="1" s="1"/>
  <c r="R230" i="1" s="1"/>
  <c r="S230" i="1" s="1"/>
  <c r="T230" i="1" s="1"/>
  <c r="U230" i="1" s="1"/>
  <c r="V230" i="1" s="1"/>
  <c r="W230" i="1" s="1"/>
  <c r="X230" i="1" s="1"/>
  <c r="Y230" i="1" s="1"/>
  <c r="Z230" i="1" s="1"/>
  <c r="Y229" i="1"/>
  <c r="Z229" i="1" s="1"/>
  <c r="J229" i="1"/>
  <c r="K229" i="1" s="1"/>
  <c r="L229" i="1" s="1"/>
  <c r="M229" i="1" s="1"/>
  <c r="N229" i="1" s="1"/>
  <c r="O229" i="1" s="1"/>
  <c r="P229" i="1" s="1"/>
  <c r="Q229" i="1" s="1"/>
  <c r="R229" i="1" s="1"/>
  <c r="S229" i="1" s="1"/>
  <c r="T229" i="1" s="1"/>
  <c r="U229" i="1" s="1"/>
  <c r="V229" i="1" s="1"/>
  <c r="W229" i="1" s="1"/>
  <c r="X229" i="1" s="1"/>
  <c r="J228" i="1"/>
  <c r="K228" i="1" s="1"/>
  <c r="L228" i="1" s="1"/>
  <c r="M228" i="1" s="1"/>
  <c r="N228" i="1" s="1"/>
  <c r="O228" i="1" s="1"/>
  <c r="P228" i="1" s="1"/>
  <c r="Q228" i="1" s="1"/>
  <c r="R228" i="1" s="1"/>
  <c r="S228" i="1" s="1"/>
  <c r="T228" i="1" s="1"/>
  <c r="U228" i="1" s="1"/>
  <c r="V228" i="1" s="1"/>
  <c r="W228" i="1" s="1"/>
  <c r="X228" i="1" s="1"/>
  <c r="Y228" i="1" s="1"/>
  <c r="Z228" i="1" s="1"/>
  <c r="S227" i="1"/>
  <c r="T227" i="1" s="1"/>
  <c r="U227" i="1" s="1"/>
  <c r="V227" i="1" s="1"/>
  <c r="W227" i="1" s="1"/>
  <c r="X227" i="1" s="1"/>
  <c r="Y227" i="1" s="1"/>
  <c r="Z227" i="1" s="1"/>
  <c r="J227" i="1"/>
  <c r="K227" i="1" s="1"/>
  <c r="L227" i="1" s="1"/>
  <c r="M227" i="1" s="1"/>
  <c r="N227" i="1" s="1"/>
  <c r="O227" i="1" s="1"/>
  <c r="P227" i="1" s="1"/>
  <c r="Q227" i="1" s="1"/>
  <c r="R227" i="1" s="1"/>
  <c r="R226" i="1"/>
  <c r="S226" i="1" s="1"/>
  <c r="T226" i="1" s="1"/>
  <c r="U226" i="1" s="1"/>
  <c r="V226" i="1" s="1"/>
  <c r="W226" i="1" s="1"/>
  <c r="X226" i="1" s="1"/>
  <c r="Y226" i="1" s="1"/>
  <c r="Z226" i="1" s="1"/>
  <c r="J226" i="1"/>
  <c r="K226" i="1" s="1"/>
  <c r="L226" i="1" s="1"/>
  <c r="M226" i="1" s="1"/>
  <c r="N226" i="1" s="1"/>
  <c r="O226" i="1" s="1"/>
  <c r="P226" i="1" s="1"/>
  <c r="Q226" i="1" s="1"/>
  <c r="K225" i="1"/>
  <c r="L225" i="1" s="1"/>
  <c r="M225" i="1" s="1"/>
  <c r="N225" i="1" s="1"/>
  <c r="O225" i="1" s="1"/>
  <c r="P225" i="1" s="1"/>
  <c r="Q225" i="1" s="1"/>
  <c r="R225" i="1" s="1"/>
  <c r="S225" i="1" s="1"/>
  <c r="T225" i="1" s="1"/>
  <c r="U225" i="1" s="1"/>
  <c r="V225" i="1" s="1"/>
  <c r="W225" i="1" s="1"/>
  <c r="X225" i="1" s="1"/>
  <c r="Y225" i="1" s="1"/>
  <c r="Z225" i="1" s="1"/>
  <c r="J225" i="1"/>
  <c r="S224" i="1"/>
  <c r="T224" i="1" s="1"/>
  <c r="U224" i="1" s="1"/>
  <c r="V224" i="1" s="1"/>
  <c r="W224" i="1" s="1"/>
  <c r="X224" i="1" s="1"/>
  <c r="Y224" i="1" s="1"/>
  <c r="Z224" i="1" s="1"/>
  <c r="R224" i="1"/>
  <c r="J224" i="1"/>
  <c r="K224" i="1" s="1"/>
  <c r="L224" i="1" s="1"/>
  <c r="M224" i="1" s="1"/>
  <c r="N224" i="1" s="1"/>
  <c r="O224" i="1" s="1"/>
  <c r="P224" i="1" s="1"/>
  <c r="Q224" i="1" s="1"/>
  <c r="P223" i="1"/>
  <c r="Q223" i="1" s="1"/>
  <c r="R223" i="1" s="1"/>
  <c r="S223" i="1" s="1"/>
  <c r="T223" i="1" s="1"/>
  <c r="U223" i="1" s="1"/>
  <c r="V223" i="1" s="1"/>
  <c r="W223" i="1" s="1"/>
  <c r="X223" i="1" s="1"/>
  <c r="Y223" i="1" s="1"/>
  <c r="Z223" i="1" s="1"/>
  <c r="J223" i="1"/>
  <c r="K223" i="1" s="1"/>
  <c r="L223" i="1" s="1"/>
  <c r="M223" i="1" s="1"/>
  <c r="N223" i="1" s="1"/>
  <c r="O223" i="1" s="1"/>
  <c r="P222" i="1"/>
  <c r="Q222" i="1" s="1"/>
  <c r="R222" i="1" s="1"/>
  <c r="S222" i="1" s="1"/>
  <c r="T222" i="1" s="1"/>
  <c r="U222" i="1" s="1"/>
  <c r="V222" i="1" s="1"/>
  <c r="W222" i="1" s="1"/>
  <c r="X222" i="1" s="1"/>
  <c r="Y222" i="1" s="1"/>
  <c r="Z222" i="1" s="1"/>
  <c r="J222" i="1"/>
  <c r="K222" i="1" s="1"/>
  <c r="L222" i="1" s="1"/>
  <c r="M222" i="1" s="1"/>
  <c r="N222" i="1" s="1"/>
  <c r="O222" i="1" s="1"/>
  <c r="M221" i="1"/>
  <c r="N221" i="1" s="1"/>
  <c r="O221" i="1" s="1"/>
  <c r="P221" i="1" s="1"/>
  <c r="Q221" i="1" s="1"/>
  <c r="R221" i="1" s="1"/>
  <c r="S221" i="1" s="1"/>
  <c r="T221" i="1" s="1"/>
  <c r="U221" i="1" s="1"/>
  <c r="V221" i="1" s="1"/>
  <c r="W221" i="1" s="1"/>
  <c r="X221" i="1" s="1"/>
  <c r="Y221" i="1" s="1"/>
  <c r="Z221" i="1" s="1"/>
  <c r="J221" i="1"/>
  <c r="K221" i="1" s="1"/>
  <c r="L221" i="1" s="1"/>
  <c r="J220" i="1"/>
  <c r="K220" i="1" s="1"/>
  <c r="L220" i="1" s="1"/>
  <c r="M220" i="1" s="1"/>
  <c r="N220" i="1" s="1"/>
  <c r="O220" i="1" s="1"/>
  <c r="P220" i="1" s="1"/>
  <c r="Q220" i="1" s="1"/>
  <c r="R220" i="1" s="1"/>
  <c r="S220" i="1" s="1"/>
  <c r="T220" i="1" s="1"/>
  <c r="U220" i="1" s="1"/>
  <c r="V220" i="1" s="1"/>
  <c r="W220" i="1" s="1"/>
  <c r="X220" i="1" s="1"/>
  <c r="Y220" i="1" s="1"/>
  <c r="Z220" i="1" s="1"/>
  <c r="J219" i="1"/>
  <c r="K219" i="1" s="1"/>
  <c r="L219" i="1" s="1"/>
  <c r="M219" i="1" s="1"/>
  <c r="N219" i="1" s="1"/>
  <c r="O219" i="1" s="1"/>
  <c r="P219" i="1" s="1"/>
  <c r="Q219" i="1" s="1"/>
  <c r="R219" i="1" s="1"/>
  <c r="S219" i="1" s="1"/>
  <c r="T219" i="1" s="1"/>
  <c r="U219" i="1" s="1"/>
  <c r="V219" i="1" s="1"/>
  <c r="W219" i="1" s="1"/>
  <c r="X219" i="1" s="1"/>
  <c r="Y219" i="1" s="1"/>
  <c r="Z219" i="1" s="1"/>
  <c r="U218" i="1"/>
  <c r="V218" i="1" s="1"/>
  <c r="W218" i="1" s="1"/>
  <c r="X218" i="1" s="1"/>
  <c r="Y218" i="1" s="1"/>
  <c r="Z218" i="1" s="1"/>
  <c r="L218" i="1"/>
  <c r="M218" i="1" s="1"/>
  <c r="N218" i="1" s="1"/>
  <c r="O218" i="1" s="1"/>
  <c r="P218" i="1" s="1"/>
  <c r="Q218" i="1" s="1"/>
  <c r="R218" i="1" s="1"/>
  <c r="S218" i="1" s="1"/>
  <c r="T218" i="1" s="1"/>
  <c r="K218" i="1"/>
  <c r="J218" i="1"/>
  <c r="T217" i="1"/>
  <c r="U217" i="1" s="1"/>
  <c r="V217" i="1" s="1"/>
  <c r="W217" i="1" s="1"/>
  <c r="X217" i="1" s="1"/>
  <c r="Y217" i="1" s="1"/>
  <c r="Z217" i="1" s="1"/>
  <c r="R217" i="1"/>
  <c r="S217" i="1" s="1"/>
  <c r="J217" i="1"/>
  <c r="K217" i="1" s="1"/>
  <c r="L217" i="1" s="1"/>
  <c r="M217" i="1" s="1"/>
  <c r="N217" i="1" s="1"/>
  <c r="O217" i="1" s="1"/>
  <c r="P217" i="1" s="1"/>
  <c r="Q217" i="1" s="1"/>
  <c r="J216" i="1"/>
  <c r="K216" i="1" s="1"/>
  <c r="L216" i="1" s="1"/>
  <c r="M216" i="1" s="1"/>
  <c r="N216" i="1" s="1"/>
  <c r="O216" i="1" s="1"/>
  <c r="P216" i="1" s="1"/>
  <c r="Q216" i="1" s="1"/>
  <c r="R216" i="1" s="1"/>
  <c r="S216" i="1" s="1"/>
  <c r="T216" i="1" s="1"/>
  <c r="U216" i="1" s="1"/>
  <c r="V216" i="1" s="1"/>
  <c r="W216" i="1" s="1"/>
  <c r="X216" i="1" s="1"/>
  <c r="Y216" i="1" s="1"/>
  <c r="Z216" i="1" s="1"/>
  <c r="N215" i="1"/>
  <c r="O215" i="1" s="1"/>
  <c r="P215" i="1" s="1"/>
  <c r="Q215" i="1" s="1"/>
  <c r="R215" i="1" s="1"/>
  <c r="S215" i="1" s="1"/>
  <c r="T215" i="1" s="1"/>
  <c r="U215" i="1" s="1"/>
  <c r="V215" i="1" s="1"/>
  <c r="W215" i="1" s="1"/>
  <c r="X215" i="1" s="1"/>
  <c r="Y215" i="1" s="1"/>
  <c r="Z215" i="1" s="1"/>
  <c r="L215" i="1"/>
  <c r="M215" i="1" s="1"/>
  <c r="J215" i="1"/>
  <c r="K215" i="1" s="1"/>
  <c r="M214" i="1"/>
  <c r="N214" i="1" s="1"/>
  <c r="O214" i="1" s="1"/>
  <c r="P214" i="1" s="1"/>
  <c r="Q214" i="1" s="1"/>
  <c r="R214" i="1" s="1"/>
  <c r="S214" i="1" s="1"/>
  <c r="T214" i="1" s="1"/>
  <c r="U214" i="1" s="1"/>
  <c r="V214" i="1" s="1"/>
  <c r="W214" i="1" s="1"/>
  <c r="X214" i="1" s="1"/>
  <c r="Y214" i="1" s="1"/>
  <c r="Z214" i="1" s="1"/>
  <c r="J214" i="1"/>
  <c r="K214" i="1" s="1"/>
  <c r="L214" i="1" s="1"/>
  <c r="J213" i="1"/>
  <c r="K213" i="1" s="1"/>
  <c r="L213" i="1" s="1"/>
  <c r="M213" i="1" s="1"/>
  <c r="N213" i="1" s="1"/>
  <c r="O213" i="1" s="1"/>
  <c r="P213" i="1" s="1"/>
  <c r="Q213" i="1" s="1"/>
  <c r="R213" i="1" s="1"/>
  <c r="S213" i="1" s="1"/>
  <c r="T213" i="1" s="1"/>
  <c r="U213" i="1" s="1"/>
  <c r="V213" i="1" s="1"/>
  <c r="W213" i="1" s="1"/>
  <c r="X213" i="1" s="1"/>
  <c r="Y213" i="1" s="1"/>
  <c r="Z213" i="1" s="1"/>
  <c r="J212" i="1"/>
  <c r="K212" i="1" s="1"/>
  <c r="L212" i="1" s="1"/>
  <c r="M212" i="1" s="1"/>
  <c r="N212" i="1" s="1"/>
  <c r="O212" i="1" s="1"/>
  <c r="P212" i="1" s="1"/>
  <c r="Q212" i="1" s="1"/>
  <c r="R212" i="1" s="1"/>
  <c r="S212" i="1" s="1"/>
  <c r="T212" i="1" s="1"/>
  <c r="U212" i="1" s="1"/>
  <c r="V212" i="1" s="1"/>
  <c r="W212" i="1" s="1"/>
  <c r="X212" i="1" s="1"/>
  <c r="Y212" i="1" s="1"/>
  <c r="Z212" i="1" s="1"/>
  <c r="J211" i="1"/>
  <c r="K211" i="1" s="1"/>
  <c r="L211" i="1" s="1"/>
  <c r="M211" i="1" s="1"/>
  <c r="N211" i="1" s="1"/>
  <c r="O211" i="1" s="1"/>
  <c r="P211" i="1" s="1"/>
  <c r="Q211" i="1" s="1"/>
  <c r="R211" i="1" s="1"/>
  <c r="S211" i="1" s="1"/>
  <c r="T211" i="1" s="1"/>
  <c r="U211" i="1" s="1"/>
  <c r="V211" i="1" s="1"/>
  <c r="W211" i="1" s="1"/>
  <c r="X211" i="1" s="1"/>
  <c r="Y211" i="1" s="1"/>
  <c r="Z211" i="1" s="1"/>
  <c r="J210" i="1"/>
  <c r="K210" i="1" s="1"/>
  <c r="L210" i="1" s="1"/>
  <c r="M210" i="1" s="1"/>
  <c r="N210" i="1" s="1"/>
  <c r="O210" i="1" s="1"/>
  <c r="P210" i="1" s="1"/>
  <c r="Q210" i="1" s="1"/>
  <c r="R210" i="1" s="1"/>
  <c r="S210" i="1" s="1"/>
  <c r="T210" i="1" s="1"/>
  <c r="U210" i="1" s="1"/>
  <c r="V210" i="1" s="1"/>
  <c r="W210" i="1" s="1"/>
  <c r="X210" i="1" s="1"/>
  <c r="Y210" i="1" s="1"/>
  <c r="Z210" i="1" s="1"/>
  <c r="J209" i="1"/>
  <c r="J208" i="1"/>
  <c r="K208" i="1" s="1"/>
  <c r="I207" i="1"/>
  <c r="I15" i="1" s="1"/>
  <c r="K206" i="1"/>
  <c r="F205" i="1"/>
  <c r="M201" i="1"/>
  <c r="N201" i="1" s="1"/>
  <c r="O201" i="1" s="1"/>
  <c r="P201" i="1" s="1"/>
  <c r="Q201" i="1" s="1"/>
  <c r="R201" i="1" s="1"/>
  <c r="S201" i="1" s="1"/>
  <c r="T201" i="1" s="1"/>
  <c r="U201" i="1" s="1"/>
  <c r="V201" i="1" s="1"/>
  <c r="W201" i="1" s="1"/>
  <c r="X201" i="1" s="1"/>
  <c r="Y201" i="1" s="1"/>
  <c r="Z201" i="1" s="1"/>
  <c r="K201" i="1"/>
  <c r="L201" i="1" s="1"/>
  <c r="J201" i="1"/>
  <c r="J200" i="1"/>
  <c r="K200" i="1" s="1"/>
  <c r="L200" i="1" s="1"/>
  <c r="M200" i="1" s="1"/>
  <c r="N200" i="1" s="1"/>
  <c r="O200" i="1" s="1"/>
  <c r="P200" i="1" s="1"/>
  <c r="Q200" i="1" s="1"/>
  <c r="R200" i="1" s="1"/>
  <c r="S200" i="1" s="1"/>
  <c r="T200" i="1" s="1"/>
  <c r="U200" i="1" s="1"/>
  <c r="V200" i="1" s="1"/>
  <c r="W200" i="1" s="1"/>
  <c r="X200" i="1" s="1"/>
  <c r="Y200" i="1" s="1"/>
  <c r="Z200" i="1" s="1"/>
  <c r="O199" i="1"/>
  <c r="P199" i="1" s="1"/>
  <c r="Q199" i="1" s="1"/>
  <c r="R199" i="1" s="1"/>
  <c r="S199" i="1" s="1"/>
  <c r="T199" i="1" s="1"/>
  <c r="U199" i="1" s="1"/>
  <c r="V199" i="1" s="1"/>
  <c r="W199" i="1" s="1"/>
  <c r="X199" i="1" s="1"/>
  <c r="Y199" i="1" s="1"/>
  <c r="Z199" i="1" s="1"/>
  <c r="J199" i="1"/>
  <c r="K199" i="1" s="1"/>
  <c r="L199" i="1" s="1"/>
  <c r="M199" i="1" s="1"/>
  <c r="N199" i="1" s="1"/>
  <c r="K198" i="1"/>
  <c r="L198" i="1" s="1"/>
  <c r="M198" i="1" s="1"/>
  <c r="N198" i="1" s="1"/>
  <c r="O198" i="1" s="1"/>
  <c r="P198" i="1" s="1"/>
  <c r="Q198" i="1" s="1"/>
  <c r="R198" i="1" s="1"/>
  <c r="S198" i="1" s="1"/>
  <c r="T198" i="1" s="1"/>
  <c r="U198" i="1" s="1"/>
  <c r="V198" i="1" s="1"/>
  <c r="W198" i="1" s="1"/>
  <c r="X198" i="1" s="1"/>
  <c r="Y198" i="1" s="1"/>
  <c r="Z198" i="1" s="1"/>
  <c r="J198" i="1"/>
  <c r="L197" i="1"/>
  <c r="M197" i="1" s="1"/>
  <c r="N197" i="1" s="1"/>
  <c r="O197" i="1" s="1"/>
  <c r="P197" i="1" s="1"/>
  <c r="Q197" i="1" s="1"/>
  <c r="R197" i="1" s="1"/>
  <c r="S197" i="1" s="1"/>
  <c r="T197" i="1" s="1"/>
  <c r="U197" i="1" s="1"/>
  <c r="V197" i="1" s="1"/>
  <c r="W197" i="1" s="1"/>
  <c r="X197" i="1" s="1"/>
  <c r="Y197" i="1" s="1"/>
  <c r="Z197" i="1" s="1"/>
  <c r="J197" i="1"/>
  <c r="K197" i="1" s="1"/>
  <c r="J196" i="1"/>
  <c r="K196" i="1" s="1"/>
  <c r="L196" i="1" s="1"/>
  <c r="M196" i="1" s="1"/>
  <c r="N196" i="1" s="1"/>
  <c r="O196" i="1" s="1"/>
  <c r="P196" i="1" s="1"/>
  <c r="Q196" i="1" s="1"/>
  <c r="R196" i="1" s="1"/>
  <c r="S196" i="1" s="1"/>
  <c r="T196" i="1" s="1"/>
  <c r="U196" i="1" s="1"/>
  <c r="V196" i="1" s="1"/>
  <c r="W196" i="1" s="1"/>
  <c r="X196" i="1" s="1"/>
  <c r="Y196" i="1" s="1"/>
  <c r="Z196" i="1" s="1"/>
  <c r="K195" i="1"/>
  <c r="L195" i="1" s="1"/>
  <c r="M195" i="1" s="1"/>
  <c r="N195" i="1" s="1"/>
  <c r="O195" i="1" s="1"/>
  <c r="P195" i="1" s="1"/>
  <c r="Q195" i="1" s="1"/>
  <c r="R195" i="1" s="1"/>
  <c r="S195" i="1" s="1"/>
  <c r="T195" i="1" s="1"/>
  <c r="U195" i="1" s="1"/>
  <c r="V195" i="1" s="1"/>
  <c r="W195" i="1" s="1"/>
  <c r="X195" i="1" s="1"/>
  <c r="Y195" i="1" s="1"/>
  <c r="Z195" i="1" s="1"/>
  <c r="J195" i="1"/>
  <c r="L194" i="1"/>
  <c r="M194" i="1" s="1"/>
  <c r="N194" i="1" s="1"/>
  <c r="O194" i="1" s="1"/>
  <c r="P194" i="1" s="1"/>
  <c r="Q194" i="1" s="1"/>
  <c r="R194" i="1" s="1"/>
  <c r="S194" i="1" s="1"/>
  <c r="T194" i="1" s="1"/>
  <c r="U194" i="1" s="1"/>
  <c r="V194" i="1" s="1"/>
  <c r="W194" i="1" s="1"/>
  <c r="X194" i="1" s="1"/>
  <c r="Y194" i="1" s="1"/>
  <c r="Z194" i="1" s="1"/>
  <c r="J194" i="1"/>
  <c r="K194" i="1" s="1"/>
  <c r="J193" i="1"/>
  <c r="K193" i="1" s="1"/>
  <c r="L193" i="1" s="1"/>
  <c r="M193" i="1" s="1"/>
  <c r="N193" i="1" s="1"/>
  <c r="O193" i="1" s="1"/>
  <c r="P193" i="1" s="1"/>
  <c r="Q193" i="1" s="1"/>
  <c r="R193" i="1" s="1"/>
  <c r="S193" i="1" s="1"/>
  <c r="T193" i="1" s="1"/>
  <c r="U193" i="1" s="1"/>
  <c r="V193" i="1" s="1"/>
  <c r="W193" i="1" s="1"/>
  <c r="X193" i="1" s="1"/>
  <c r="Y193" i="1" s="1"/>
  <c r="Z193" i="1" s="1"/>
  <c r="K192" i="1"/>
  <c r="L192" i="1" s="1"/>
  <c r="M192" i="1" s="1"/>
  <c r="N192" i="1" s="1"/>
  <c r="O192" i="1" s="1"/>
  <c r="P192" i="1" s="1"/>
  <c r="Q192" i="1" s="1"/>
  <c r="R192" i="1" s="1"/>
  <c r="S192" i="1" s="1"/>
  <c r="T192" i="1" s="1"/>
  <c r="U192" i="1" s="1"/>
  <c r="V192" i="1" s="1"/>
  <c r="W192" i="1" s="1"/>
  <c r="X192" i="1" s="1"/>
  <c r="Y192" i="1" s="1"/>
  <c r="Z192" i="1" s="1"/>
  <c r="J192" i="1"/>
  <c r="J191" i="1"/>
  <c r="K191" i="1" s="1"/>
  <c r="L191" i="1" s="1"/>
  <c r="M191" i="1" s="1"/>
  <c r="N191" i="1" s="1"/>
  <c r="O191" i="1" s="1"/>
  <c r="P191" i="1" s="1"/>
  <c r="Q191" i="1" s="1"/>
  <c r="R191" i="1" s="1"/>
  <c r="S191" i="1" s="1"/>
  <c r="T191" i="1" s="1"/>
  <c r="U191" i="1" s="1"/>
  <c r="V191" i="1" s="1"/>
  <c r="W191" i="1" s="1"/>
  <c r="X191" i="1" s="1"/>
  <c r="Y191" i="1" s="1"/>
  <c r="Z191" i="1" s="1"/>
  <c r="K190" i="1"/>
  <c r="L190" i="1" s="1"/>
  <c r="M190" i="1" s="1"/>
  <c r="N190" i="1" s="1"/>
  <c r="O190" i="1" s="1"/>
  <c r="P190" i="1" s="1"/>
  <c r="Q190" i="1" s="1"/>
  <c r="R190" i="1" s="1"/>
  <c r="S190" i="1" s="1"/>
  <c r="T190" i="1" s="1"/>
  <c r="U190" i="1" s="1"/>
  <c r="V190" i="1" s="1"/>
  <c r="W190" i="1" s="1"/>
  <c r="X190" i="1" s="1"/>
  <c r="Y190" i="1" s="1"/>
  <c r="Z190" i="1" s="1"/>
  <c r="J190" i="1"/>
  <c r="K189" i="1"/>
  <c r="L189" i="1" s="1"/>
  <c r="M189" i="1" s="1"/>
  <c r="N189" i="1" s="1"/>
  <c r="O189" i="1" s="1"/>
  <c r="P189" i="1" s="1"/>
  <c r="Q189" i="1" s="1"/>
  <c r="R189" i="1" s="1"/>
  <c r="S189" i="1" s="1"/>
  <c r="T189" i="1" s="1"/>
  <c r="U189" i="1" s="1"/>
  <c r="V189" i="1" s="1"/>
  <c r="W189" i="1" s="1"/>
  <c r="X189" i="1" s="1"/>
  <c r="Y189" i="1" s="1"/>
  <c r="Z189" i="1" s="1"/>
  <c r="J189" i="1"/>
  <c r="J188" i="1"/>
  <c r="K188" i="1" s="1"/>
  <c r="L188" i="1" s="1"/>
  <c r="M188" i="1" s="1"/>
  <c r="N188" i="1" s="1"/>
  <c r="O188" i="1" s="1"/>
  <c r="P188" i="1" s="1"/>
  <c r="Q188" i="1" s="1"/>
  <c r="R188" i="1" s="1"/>
  <c r="S188" i="1" s="1"/>
  <c r="T188" i="1" s="1"/>
  <c r="U188" i="1" s="1"/>
  <c r="V188" i="1" s="1"/>
  <c r="W188" i="1" s="1"/>
  <c r="X188" i="1" s="1"/>
  <c r="Y188" i="1" s="1"/>
  <c r="Z188" i="1" s="1"/>
  <c r="Q187" i="1"/>
  <c r="R187" i="1" s="1"/>
  <c r="S187" i="1" s="1"/>
  <c r="T187" i="1" s="1"/>
  <c r="U187" i="1" s="1"/>
  <c r="V187" i="1" s="1"/>
  <c r="W187" i="1" s="1"/>
  <c r="X187" i="1" s="1"/>
  <c r="Y187" i="1" s="1"/>
  <c r="Z187" i="1" s="1"/>
  <c r="P187" i="1"/>
  <c r="J187" i="1"/>
  <c r="K187" i="1" s="1"/>
  <c r="L187" i="1" s="1"/>
  <c r="M187" i="1" s="1"/>
  <c r="N187" i="1" s="1"/>
  <c r="O187" i="1" s="1"/>
  <c r="J186" i="1"/>
  <c r="K186" i="1" s="1"/>
  <c r="L186" i="1" s="1"/>
  <c r="M186" i="1" s="1"/>
  <c r="N186" i="1" s="1"/>
  <c r="O186" i="1" s="1"/>
  <c r="P186" i="1" s="1"/>
  <c r="Q186" i="1" s="1"/>
  <c r="R186" i="1" s="1"/>
  <c r="S186" i="1" s="1"/>
  <c r="T186" i="1" s="1"/>
  <c r="U186" i="1" s="1"/>
  <c r="V186" i="1" s="1"/>
  <c r="W186" i="1" s="1"/>
  <c r="X186" i="1" s="1"/>
  <c r="Y186" i="1" s="1"/>
  <c r="Z186" i="1" s="1"/>
  <c r="M185" i="1"/>
  <c r="N185" i="1" s="1"/>
  <c r="O185" i="1" s="1"/>
  <c r="P185" i="1" s="1"/>
  <c r="Q185" i="1" s="1"/>
  <c r="R185" i="1" s="1"/>
  <c r="S185" i="1" s="1"/>
  <c r="T185" i="1" s="1"/>
  <c r="U185" i="1" s="1"/>
  <c r="V185" i="1" s="1"/>
  <c r="W185" i="1" s="1"/>
  <c r="X185" i="1" s="1"/>
  <c r="Y185" i="1" s="1"/>
  <c r="Z185" i="1" s="1"/>
  <c r="J185" i="1"/>
  <c r="K185" i="1" s="1"/>
  <c r="L185" i="1" s="1"/>
  <c r="L184" i="1"/>
  <c r="M184" i="1" s="1"/>
  <c r="N184" i="1" s="1"/>
  <c r="O184" i="1" s="1"/>
  <c r="P184" i="1" s="1"/>
  <c r="Q184" i="1" s="1"/>
  <c r="R184" i="1" s="1"/>
  <c r="S184" i="1" s="1"/>
  <c r="T184" i="1" s="1"/>
  <c r="U184" i="1" s="1"/>
  <c r="V184" i="1" s="1"/>
  <c r="W184" i="1" s="1"/>
  <c r="X184" i="1" s="1"/>
  <c r="Y184" i="1" s="1"/>
  <c r="Z184" i="1" s="1"/>
  <c r="J184" i="1"/>
  <c r="K184" i="1" s="1"/>
  <c r="J183" i="1"/>
  <c r="K183" i="1" s="1"/>
  <c r="L183" i="1" s="1"/>
  <c r="M183" i="1" s="1"/>
  <c r="N183" i="1" s="1"/>
  <c r="O183" i="1" s="1"/>
  <c r="P183" i="1" s="1"/>
  <c r="Q183" i="1" s="1"/>
  <c r="R183" i="1" s="1"/>
  <c r="S183" i="1" s="1"/>
  <c r="T183" i="1" s="1"/>
  <c r="U183" i="1" s="1"/>
  <c r="V183" i="1" s="1"/>
  <c r="W183" i="1" s="1"/>
  <c r="X183" i="1" s="1"/>
  <c r="Y183" i="1" s="1"/>
  <c r="Z183" i="1" s="1"/>
  <c r="V182" i="1"/>
  <c r="W182" i="1" s="1"/>
  <c r="X182" i="1" s="1"/>
  <c r="Y182" i="1" s="1"/>
  <c r="Z182" i="1" s="1"/>
  <c r="J182" i="1"/>
  <c r="K182" i="1" s="1"/>
  <c r="L182" i="1" s="1"/>
  <c r="M182" i="1" s="1"/>
  <c r="N182" i="1" s="1"/>
  <c r="O182" i="1" s="1"/>
  <c r="P182" i="1" s="1"/>
  <c r="Q182" i="1" s="1"/>
  <c r="R182" i="1" s="1"/>
  <c r="S182" i="1" s="1"/>
  <c r="T182" i="1" s="1"/>
  <c r="U182" i="1" s="1"/>
  <c r="J181" i="1"/>
  <c r="K181" i="1" s="1"/>
  <c r="L181" i="1" s="1"/>
  <c r="M181" i="1" s="1"/>
  <c r="N181" i="1" s="1"/>
  <c r="O181" i="1" s="1"/>
  <c r="P181" i="1" s="1"/>
  <c r="Q181" i="1" s="1"/>
  <c r="R181" i="1" s="1"/>
  <c r="S181" i="1" s="1"/>
  <c r="T181" i="1" s="1"/>
  <c r="U181" i="1" s="1"/>
  <c r="V181" i="1" s="1"/>
  <c r="W181" i="1" s="1"/>
  <c r="X181" i="1" s="1"/>
  <c r="Y181" i="1" s="1"/>
  <c r="Z181" i="1" s="1"/>
  <c r="J180" i="1"/>
  <c r="K180" i="1" s="1"/>
  <c r="L180" i="1" s="1"/>
  <c r="M180" i="1" s="1"/>
  <c r="N180" i="1" s="1"/>
  <c r="O180" i="1" s="1"/>
  <c r="P180" i="1" s="1"/>
  <c r="Q180" i="1" s="1"/>
  <c r="R180" i="1" s="1"/>
  <c r="S180" i="1" s="1"/>
  <c r="T180" i="1" s="1"/>
  <c r="U180" i="1" s="1"/>
  <c r="V180" i="1" s="1"/>
  <c r="W180" i="1" s="1"/>
  <c r="X180" i="1" s="1"/>
  <c r="Y180" i="1" s="1"/>
  <c r="Z180" i="1" s="1"/>
  <c r="S179" i="1"/>
  <c r="T179" i="1" s="1"/>
  <c r="U179" i="1" s="1"/>
  <c r="V179" i="1" s="1"/>
  <c r="W179" i="1" s="1"/>
  <c r="X179" i="1" s="1"/>
  <c r="Y179" i="1" s="1"/>
  <c r="Z179" i="1" s="1"/>
  <c r="J179" i="1"/>
  <c r="K179" i="1" s="1"/>
  <c r="L179" i="1" s="1"/>
  <c r="M179" i="1" s="1"/>
  <c r="N179" i="1" s="1"/>
  <c r="O179" i="1" s="1"/>
  <c r="P179" i="1" s="1"/>
  <c r="Q179" i="1" s="1"/>
  <c r="R179" i="1" s="1"/>
  <c r="M178" i="1"/>
  <c r="N178" i="1" s="1"/>
  <c r="O178" i="1" s="1"/>
  <c r="P178" i="1" s="1"/>
  <c r="Q178" i="1" s="1"/>
  <c r="R178" i="1" s="1"/>
  <c r="S178" i="1" s="1"/>
  <c r="T178" i="1" s="1"/>
  <c r="U178" i="1" s="1"/>
  <c r="V178" i="1" s="1"/>
  <c r="W178" i="1" s="1"/>
  <c r="X178" i="1" s="1"/>
  <c r="Y178" i="1" s="1"/>
  <c r="Z178" i="1" s="1"/>
  <c r="J178" i="1"/>
  <c r="K178" i="1" s="1"/>
  <c r="L178" i="1" s="1"/>
  <c r="J177" i="1"/>
  <c r="K177" i="1" s="1"/>
  <c r="L177" i="1" s="1"/>
  <c r="M177" i="1" s="1"/>
  <c r="N177" i="1" s="1"/>
  <c r="O177" i="1" s="1"/>
  <c r="P177" i="1" s="1"/>
  <c r="Q177" i="1" s="1"/>
  <c r="R177" i="1" s="1"/>
  <c r="S177" i="1" s="1"/>
  <c r="T177" i="1" s="1"/>
  <c r="U177" i="1" s="1"/>
  <c r="V177" i="1" s="1"/>
  <c r="W177" i="1" s="1"/>
  <c r="X177" i="1" s="1"/>
  <c r="Y177" i="1" s="1"/>
  <c r="Z177" i="1" s="1"/>
  <c r="K176" i="1"/>
  <c r="L176" i="1" s="1"/>
  <c r="M176" i="1" s="1"/>
  <c r="N176" i="1" s="1"/>
  <c r="O176" i="1" s="1"/>
  <c r="P176" i="1" s="1"/>
  <c r="Q176" i="1" s="1"/>
  <c r="R176" i="1" s="1"/>
  <c r="S176" i="1" s="1"/>
  <c r="T176" i="1" s="1"/>
  <c r="U176" i="1" s="1"/>
  <c r="V176" i="1" s="1"/>
  <c r="W176" i="1" s="1"/>
  <c r="X176" i="1" s="1"/>
  <c r="Y176" i="1" s="1"/>
  <c r="Z176" i="1" s="1"/>
  <c r="J176" i="1"/>
  <c r="J175" i="1"/>
  <c r="K175" i="1" s="1"/>
  <c r="L175" i="1" s="1"/>
  <c r="M175" i="1" s="1"/>
  <c r="N175" i="1" s="1"/>
  <c r="O175" i="1" s="1"/>
  <c r="P175" i="1" s="1"/>
  <c r="Q175" i="1" s="1"/>
  <c r="R175" i="1" s="1"/>
  <c r="S175" i="1" s="1"/>
  <c r="T175" i="1" s="1"/>
  <c r="U175" i="1" s="1"/>
  <c r="V175" i="1" s="1"/>
  <c r="W175" i="1" s="1"/>
  <c r="X175" i="1" s="1"/>
  <c r="Y175" i="1" s="1"/>
  <c r="Z175" i="1" s="1"/>
  <c r="J174" i="1"/>
  <c r="K174" i="1" s="1"/>
  <c r="L174" i="1" s="1"/>
  <c r="M174" i="1" s="1"/>
  <c r="N174" i="1" s="1"/>
  <c r="O174" i="1" s="1"/>
  <c r="P174" i="1" s="1"/>
  <c r="Q174" i="1" s="1"/>
  <c r="R174" i="1" s="1"/>
  <c r="S174" i="1" s="1"/>
  <c r="T174" i="1" s="1"/>
  <c r="U174" i="1" s="1"/>
  <c r="V174" i="1" s="1"/>
  <c r="W174" i="1" s="1"/>
  <c r="X174" i="1" s="1"/>
  <c r="Y174" i="1" s="1"/>
  <c r="Z174" i="1" s="1"/>
  <c r="K173" i="1"/>
  <c r="L173" i="1" s="1"/>
  <c r="M173" i="1" s="1"/>
  <c r="N173" i="1" s="1"/>
  <c r="O173" i="1" s="1"/>
  <c r="P173" i="1" s="1"/>
  <c r="Q173" i="1" s="1"/>
  <c r="R173" i="1" s="1"/>
  <c r="S173" i="1" s="1"/>
  <c r="T173" i="1" s="1"/>
  <c r="U173" i="1" s="1"/>
  <c r="V173" i="1" s="1"/>
  <c r="W173" i="1" s="1"/>
  <c r="X173" i="1" s="1"/>
  <c r="Y173" i="1" s="1"/>
  <c r="Z173" i="1" s="1"/>
  <c r="J173" i="1"/>
  <c r="J172" i="1"/>
  <c r="K172" i="1" s="1"/>
  <c r="L172" i="1" s="1"/>
  <c r="I171" i="1"/>
  <c r="I14" i="1" s="1"/>
  <c r="K170" i="1"/>
  <c r="F169" i="1"/>
  <c r="K165" i="1"/>
  <c r="L165" i="1" s="1"/>
  <c r="M165" i="1" s="1"/>
  <c r="N165" i="1" s="1"/>
  <c r="O165" i="1" s="1"/>
  <c r="P165" i="1" s="1"/>
  <c r="Q165" i="1" s="1"/>
  <c r="R165" i="1" s="1"/>
  <c r="S165" i="1" s="1"/>
  <c r="T165" i="1" s="1"/>
  <c r="U165" i="1" s="1"/>
  <c r="V165" i="1" s="1"/>
  <c r="W165" i="1" s="1"/>
  <c r="X165" i="1" s="1"/>
  <c r="Y165" i="1" s="1"/>
  <c r="Z165" i="1" s="1"/>
  <c r="J165" i="1"/>
  <c r="K164" i="1"/>
  <c r="L164" i="1" s="1"/>
  <c r="M164" i="1" s="1"/>
  <c r="N164" i="1" s="1"/>
  <c r="O164" i="1" s="1"/>
  <c r="P164" i="1" s="1"/>
  <c r="Q164" i="1" s="1"/>
  <c r="R164" i="1" s="1"/>
  <c r="S164" i="1" s="1"/>
  <c r="T164" i="1" s="1"/>
  <c r="U164" i="1" s="1"/>
  <c r="V164" i="1" s="1"/>
  <c r="W164" i="1" s="1"/>
  <c r="X164" i="1" s="1"/>
  <c r="Y164" i="1" s="1"/>
  <c r="Z164" i="1" s="1"/>
  <c r="J164" i="1"/>
  <c r="N163" i="1"/>
  <c r="O163" i="1" s="1"/>
  <c r="P163" i="1" s="1"/>
  <c r="Q163" i="1" s="1"/>
  <c r="R163" i="1" s="1"/>
  <c r="S163" i="1" s="1"/>
  <c r="T163" i="1" s="1"/>
  <c r="U163" i="1" s="1"/>
  <c r="V163" i="1" s="1"/>
  <c r="W163" i="1" s="1"/>
  <c r="X163" i="1" s="1"/>
  <c r="Y163" i="1" s="1"/>
  <c r="Z163" i="1" s="1"/>
  <c r="J163" i="1"/>
  <c r="K163" i="1" s="1"/>
  <c r="L163" i="1" s="1"/>
  <c r="M163" i="1" s="1"/>
  <c r="J162" i="1"/>
  <c r="K162" i="1" s="1"/>
  <c r="L162" i="1" s="1"/>
  <c r="M162" i="1" s="1"/>
  <c r="N162" i="1" s="1"/>
  <c r="O162" i="1" s="1"/>
  <c r="P162" i="1" s="1"/>
  <c r="Q162" i="1" s="1"/>
  <c r="R162" i="1" s="1"/>
  <c r="S162" i="1" s="1"/>
  <c r="T162" i="1" s="1"/>
  <c r="U162" i="1" s="1"/>
  <c r="V162" i="1" s="1"/>
  <c r="W162" i="1" s="1"/>
  <c r="X162" i="1" s="1"/>
  <c r="Y162" i="1" s="1"/>
  <c r="Z162" i="1" s="1"/>
  <c r="J161" i="1"/>
  <c r="K161" i="1" s="1"/>
  <c r="L161" i="1" s="1"/>
  <c r="M161" i="1" s="1"/>
  <c r="N161" i="1" s="1"/>
  <c r="O161" i="1" s="1"/>
  <c r="P161" i="1" s="1"/>
  <c r="Q161" i="1" s="1"/>
  <c r="R161" i="1" s="1"/>
  <c r="S161" i="1" s="1"/>
  <c r="T161" i="1" s="1"/>
  <c r="U161" i="1" s="1"/>
  <c r="V161" i="1" s="1"/>
  <c r="W161" i="1" s="1"/>
  <c r="X161" i="1" s="1"/>
  <c r="Y161" i="1" s="1"/>
  <c r="Z161" i="1" s="1"/>
  <c r="J160" i="1"/>
  <c r="K160" i="1" s="1"/>
  <c r="L160" i="1" s="1"/>
  <c r="M160" i="1" s="1"/>
  <c r="N160" i="1" s="1"/>
  <c r="O160" i="1" s="1"/>
  <c r="P160" i="1" s="1"/>
  <c r="Q160" i="1" s="1"/>
  <c r="R160" i="1" s="1"/>
  <c r="S160" i="1" s="1"/>
  <c r="T160" i="1" s="1"/>
  <c r="U160" i="1" s="1"/>
  <c r="V160" i="1" s="1"/>
  <c r="W160" i="1" s="1"/>
  <c r="X160" i="1" s="1"/>
  <c r="Y160" i="1" s="1"/>
  <c r="Z160" i="1" s="1"/>
  <c r="L159" i="1"/>
  <c r="M159" i="1" s="1"/>
  <c r="N159" i="1" s="1"/>
  <c r="O159" i="1" s="1"/>
  <c r="P159" i="1" s="1"/>
  <c r="Q159" i="1" s="1"/>
  <c r="R159" i="1" s="1"/>
  <c r="S159" i="1" s="1"/>
  <c r="T159" i="1" s="1"/>
  <c r="U159" i="1" s="1"/>
  <c r="V159" i="1" s="1"/>
  <c r="W159" i="1" s="1"/>
  <c r="X159" i="1" s="1"/>
  <c r="Y159" i="1" s="1"/>
  <c r="Z159" i="1" s="1"/>
  <c r="J159" i="1"/>
  <c r="K159" i="1" s="1"/>
  <c r="N158" i="1"/>
  <c r="O158" i="1" s="1"/>
  <c r="P158" i="1" s="1"/>
  <c r="Q158" i="1" s="1"/>
  <c r="R158" i="1" s="1"/>
  <c r="S158" i="1" s="1"/>
  <c r="T158" i="1" s="1"/>
  <c r="U158" i="1" s="1"/>
  <c r="V158" i="1" s="1"/>
  <c r="W158" i="1" s="1"/>
  <c r="X158" i="1" s="1"/>
  <c r="Y158" i="1" s="1"/>
  <c r="Z158" i="1" s="1"/>
  <c r="M158" i="1"/>
  <c r="J158" i="1"/>
  <c r="K158" i="1" s="1"/>
  <c r="L158" i="1" s="1"/>
  <c r="J157" i="1"/>
  <c r="K157" i="1" s="1"/>
  <c r="L157" i="1" s="1"/>
  <c r="M157" i="1" s="1"/>
  <c r="N157" i="1" s="1"/>
  <c r="O157" i="1" s="1"/>
  <c r="P157" i="1" s="1"/>
  <c r="Q157" i="1" s="1"/>
  <c r="R157" i="1" s="1"/>
  <c r="S157" i="1" s="1"/>
  <c r="T157" i="1" s="1"/>
  <c r="U157" i="1" s="1"/>
  <c r="V157" i="1" s="1"/>
  <c r="W157" i="1" s="1"/>
  <c r="X157" i="1" s="1"/>
  <c r="Y157" i="1" s="1"/>
  <c r="Z157" i="1" s="1"/>
  <c r="O156" i="1"/>
  <c r="P156" i="1" s="1"/>
  <c r="Q156" i="1" s="1"/>
  <c r="R156" i="1" s="1"/>
  <c r="S156" i="1" s="1"/>
  <c r="T156" i="1" s="1"/>
  <c r="U156" i="1" s="1"/>
  <c r="V156" i="1" s="1"/>
  <c r="W156" i="1" s="1"/>
  <c r="X156" i="1" s="1"/>
  <c r="Y156" i="1" s="1"/>
  <c r="Z156" i="1" s="1"/>
  <c r="J156" i="1"/>
  <c r="K156" i="1" s="1"/>
  <c r="L156" i="1" s="1"/>
  <c r="M156" i="1" s="1"/>
  <c r="N156" i="1" s="1"/>
  <c r="J155" i="1"/>
  <c r="K155" i="1" s="1"/>
  <c r="L155" i="1" s="1"/>
  <c r="M155" i="1" s="1"/>
  <c r="N155" i="1" s="1"/>
  <c r="O155" i="1" s="1"/>
  <c r="P155" i="1" s="1"/>
  <c r="Q155" i="1" s="1"/>
  <c r="R155" i="1" s="1"/>
  <c r="S155" i="1" s="1"/>
  <c r="T155" i="1" s="1"/>
  <c r="U155" i="1" s="1"/>
  <c r="V155" i="1" s="1"/>
  <c r="W155" i="1" s="1"/>
  <c r="X155" i="1" s="1"/>
  <c r="Y155" i="1" s="1"/>
  <c r="Z155" i="1" s="1"/>
  <c r="J154" i="1"/>
  <c r="K154" i="1" s="1"/>
  <c r="L154" i="1" s="1"/>
  <c r="M154" i="1" s="1"/>
  <c r="N154" i="1" s="1"/>
  <c r="O154" i="1" s="1"/>
  <c r="P154" i="1" s="1"/>
  <c r="Q154" i="1" s="1"/>
  <c r="R154" i="1" s="1"/>
  <c r="S154" i="1" s="1"/>
  <c r="T154" i="1" s="1"/>
  <c r="U154" i="1" s="1"/>
  <c r="V154" i="1" s="1"/>
  <c r="W154" i="1" s="1"/>
  <c r="X154" i="1" s="1"/>
  <c r="Y154" i="1" s="1"/>
  <c r="Z154" i="1" s="1"/>
  <c r="P153" i="1"/>
  <c r="Q153" i="1" s="1"/>
  <c r="R153" i="1" s="1"/>
  <c r="S153" i="1" s="1"/>
  <c r="T153" i="1" s="1"/>
  <c r="U153" i="1" s="1"/>
  <c r="V153" i="1" s="1"/>
  <c r="W153" i="1" s="1"/>
  <c r="X153" i="1" s="1"/>
  <c r="Y153" i="1" s="1"/>
  <c r="Z153" i="1" s="1"/>
  <c r="K153" i="1"/>
  <c r="L153" i="1" s="1"/>
  <c r="M153" i="1" s="1"/>
  <c r="N153" i="1" s="1"/>
  <c r="O153" i="1" s="1"/>
  <c r="J153" i="1"/>
  <c r="L152" i="1"/>
  <c r="M152" i="1" s="1"/>
  <c r="N152" i="1" s="1"/>
  <c r="O152" i="1" s="1"/>
  <c r="P152" i="1" s="1"/>
  <c r="Q152" i="1" s="1"/>
  <c r="R152" i="1" s="1"/>
  <c r="S152" i="1" s="1"/>
  <c r="T152" i="1" s="1"/>
  <c r="U152" i="1" s="1"/>
  <c r="V152" i="1" s="1"/>
  <c r="W152" i="1" s="1"/>
  <c r="X152" i="1" s="1"/>
  <c r="Y152" i="1" s="1"/>
  <c r="Z152" i="1" s="1"/>
  <c r="J152" i="1"/>
  <c r="K152" i="1" s="1"/>
  <c r="K151" i="1"/>
  <c r="L151" i="1" s="1"/>
  <c r="M151" i="1" s="1"/>
  <c r="N151" i="1" s="1"/>
  <c r="O151" i="1" s="1"/>
  <c r="P151" i="1" s="1"/>
  <c r="Q151" i="1" s="1"/>
  <c r="R151" i="1" s="1"/>
  <c r="S151" i="1" s="1"/>
  <c r="T151" i="1" s="1"/>
  <c r="U151" i="1" s="1"/>
  <c r="V151" i="1" s="1"/>
  <c r="W151" i="1" s="1"/>
  <c r="X151" i="1" s="1"/>
  <c r="Y151" i="1" s="1"/>
  <c r="Z151" i="1" s="1"/>
  <c r="J151" i="1"/>
  <c r="J150" i="1"/>
  <c r="K150" i="1" s="1"/>
  <c r="L150" i="1" s="1"/>
  <c r="M150" i="1" s="1"/>
  <c r="N150" i="1" s="1"/>
  <c r="O150" i="1" s="1"/>
  <c r="P150" i="1" s="1"/>
  <c r="Q150" i="1" s="1"/>
  <c r="R150" i="1" s="1"/>
  <c r="S150" i="1" s="1"/>
  <c r="T150" i="1" s="1"/>
  <c r="U150" i="1" s="1"/>
  <c r="V150" i="1" s="1"/>
  <c r="W150" i="1" s="1"/>
  <c r="X150" i="1" s="1"/>
  <c r="Y150" i="1" s="1"/>
  <c r="Z150" i="1" s="1"/>
  <c r="T149" i="1"/>
  <c r="U149" i="1" s="1"/>
  <c r="V149" i="1" s="1"/>
  <c r="W149" i="1" s="1"/>
  <c r="X149" i="1" s="1"/>
  <c r="Y149" i="1" s="1"/>
  <c r="Z149" i="1" s="1"/>
  <c r="J149" i="1"/>
  <c r="K149" i="1" s="1"/>
  <c r="L149" i="1" s="1"/>
  <c r="M149" i="1" s="1"/>
  <c r="N149" i="1" s="1"/>
  <c r="O149" i="1" s="1"/>
  <c r="P149" i="1" s="1"/>
  <c r="Q149" i="1" s="1"/>
  <c r="R149" i="1" s="1"/>
  <c r="S149" i="1" s="1"/>
  <c r="K148" i="1"/>
  <c r="L148" i="1" s="1"/>
  <c r="M148" i="1" s="1"/>
  <c r="N148" i="1" s="1"/>
  <c r="O148" i="1" s="1"/>
  <c r="P148" i="1" s="1"/>
  <c r="Q148" i="1" s="1"/>
  <c r="R148" i="1" s="1"/>
  <c r="S148" i="1" s="1"/>
  <c r="T148" i="1" s="1"/>
  <c r="U148" i="1" s="1"/>
  <c r="V148" i="1" s="1"/>
  <c r="W148" i="1" s="1"/>
  <c r="X148" i="1" s="1"/>
  <c r="Y148" i="1" s="1"/>
  <c r="Z148" i="1" s="1"/>
  <c r="J148" i="1"/>
  <c r="K147" i="1"/>
  <c r="L147" i="1" s="1"/>
  <c r="M147" i="1" s="1"/>
  <c r="N147" i="1" s="1"/>
  <c r="O147" i="1" s="1"/>
  <c r="P147" i="1" s="1"/>
  <c r="Q147" i="1" s="1"/>
  <c r="R147" i="1" s="1"/>
  <c r="S147" i="1" s="1"/>
  <c r="T147" i="1" s="1"/>
  <c r="U147" i="1" s="1"/>
  <c r="V147" i="1" s="1"/>
  <c r="W147" i="1" s="1"/>
  <c r="X147" i="1" s="1"/>
  <c r="Y147" i="1" s="1"/>
  <c r="Z147" i="1" s="1"/>
  <c r="J147" i="1"/>
  <c r="J146" i="1"/>
  <c r="P145" i="1"/>
  <c r="Q145" i="1" s="1"/>
  <c r="R145" i="1" s="1"/>
  <c r="S145" i="1" s="1"/>
  <c r="T145" i="1" s="1"/>
  <c r="U145" i="1" s="1"/>
  <c r="V145" i="1" s="1"/>
  <c r="W145" i="1" s="1"/>
  <c r="X145" i="1" s="1"/>
  <c r="Y145" i="1" s="1"/>
  <c r="Z145" i="1" s="1"/>
  <c r="J145" i="1"/>
  <c r="K145" i="1" s="1"/>
  <c r="L145" i="1" s="1"/>
  <c r="M145" i="1" s="1"/>
  <c r="N145" i="1" s="1"/>
  <c r="O145" i="1" s="1"/>
  <c r="J144" i="1"/>
  <c r="K144" i="1" s="1"/>
  <c r="L144" i="1" s="1"/>
  <c r="M144" i="1" s="1"/>
  <c r="N144" i="1" s="1"/>
  <c r="O144" i="1" s="1"/>
  <c r="P144" i="1" s="1"/>
  <c r="Q144" i="1" s="1"/>
  <c r="R144" i="1" s="1"/>
  <c r="S144" i="1" s="1"/>
  <c r="T144" i="1" s="1"/>
  <c r="U144" i="1" s="1"/>
  <c r="V144" i="1" s="1"/>
  <c r="W144" i="1" s="1"/>
  <c r="X144" i="1" s="1"/>
  <c r="Y144" i="1" s="1"/>
  <c r="Z144" i="1" s="1"/>
  <c r="P143" i="1"/>
  <c r="Q143" i="1" s="1"/>
  <c r="R143" i="1" s="1"/>
  <c r="S143" i="1" s="1"/>
  <c r="T143" i="1" s="1"/>
  <c r="U143" i="1" s="1"/>
  <c r="V143" i="1" s="1"/>
  <c r="W143" i="1" s="1"/>
  <c r="X143" i="1" s="1"/>
  <c r="Y143" i="1" s="1"/>
  <c r="Z143" i="1" s="1"/>
  <c r="L143" i="1"/>
  <c r="M143" i="1" s="1"/>
  <c r="N143" i="1" s="1"/>
  <c r="J143" i="1"/>
  <c r="K143" i="1" s="1"/>
  <c r="P142" i="1"/>
  <c r="Q142" i="1" s="1"/>
  <c r="R142" i="1" s="1"/>
  <c r="S142" i="1" s="1"/>
  <c r="T142" i="1" s="1"/>
  <c r="U142" i="1" s="1"/>
  <c r="V142" i="1" s="1"/>
  <c r="W142" i="1" s="1"/>
  <c r="X142" i="1" s="1"/>
  <c r="Y142" i="1" s="1"/>
  <c r="Z142" i="1" s="1"/>
  <c r="J142" i="1"/>
  <c r="K141" i="1"/>
  <c r="L141" i="1" s="1"/>
  <c r="M141" i="1" s="1"/>
  <c r="N141" i="1" s="1"/>
  <c r="O141" i="1" s="1"/>
  <c r="P141" i="1" s="1"/>
  <c r="Q141" i="1" s="1"/>
  <c r="R141" i="1" s="1"/>
  <c r="S141" i="1" s="1"/>
  <c r="T141" i="1" s="1"/>
  <c r="U141" i="1" s="1"/>
  <c r="V141" i="1" s="1"/>
  <c r="W141" i="1" s="1"/>
  <c r="X141" i="1" s="1"/>
  <c r="Y141" i="1" s="1"/>
  <c r="Z141" i="1" s="1"/>
  <c r="J141" i="1"/>
  <c r="J140" i="1"/>
  <c r="K140" i="1" s="1"/>
  <c r="L140" i="1" s="1"/>
  <c r="M140" i="1" s="1"/>
  <c r="N140" i="1" s="1"/>
  <c r="O140" i="1" s="1"/>
  <c r="P140" i="1" s="1"/>
  <c r="Q140" i="1" s="1"/>
  <c r="R140" i="1" s="1"/>
  <c r="S140" i="1" s="1"/>
  <c r="T140" i="1" s="1"/>
  <c r="U140" i="1" s="1"/>
  <c r="V140" i="1" s="1"/>
  <c r="W140" i="1" s="1"/>
  <c r="X140" i="1" s="1"/>
  <c r="Y140" i="1" s="1"/>
  <c r="Z140" i="1" s="1"/>
  <c r="J139" i="1"/>
  <c r="M138" i="1"/>
  <c r="N138" i="1" s="1"/>
  <c r="O138" i="1" s="1"/>
  <c r="P138" i="1" s="1"/>
  <c r="Q138" i="1" s="1"/>
  <c r="R138" i="1" s="1"/>
  <c r="S138" i="1" s="1"/>
  <c r="T138" i="1" s="1"/>
  <c r="U138" i="1" s="1"/>
  <c r="V138" i="1" s="1"/>
  <c r="W138" i="1" s="1"/>
  <c r="X138" i="1" s="1"/>
  <c r="Y138" i="1" s="1"/>
  <c r="Z138" i="1" s="1"/>
  <c r="K138" i="1"/>
  <c r="L138" i="1" s="1"/>
  <c r="J138" i="1"/>
  <c r="K137" i="1"/>
  <c r="L137" i="1" s="1"/>
  <c r="M137" i="1" s="1"/>
  <c r="N137" i="1" s="1"/>
  <c r="O137" i="1" s="1"/>
  <c r="P137" i="1" s="1"/>
  <c r="Q137" i="1" s="1"/>
  <c r="R137" i="1" s="1"/>
  <c r="S137" i="1" s="1"/>
  <c r="T137" i="1" s="1"/>
  <c r="U137" i="1" s="1"/>
  <c r="V137" i="1" s="1"/>
  <c r="W137" i="1" s="1"/>
  <c r="X137" i="1" s="1"/>
  <c r="Y137" i="1" s="1"/>
  <c r="Z137" i="1" s="1"/>
  <c r="J137" i="1"/>
  <c r="J136" i="1"/>
  <c r="I135" i="1"/>
  <c r="K134" i="1"/>
  <c r="F133" i="1"/>
  <c r="O129" i="1"/>
  <c r="P129" i="1" s="1"/>
  <c r="Q129" i="1" s="1"/>
  <c r="R129" i="1" s="1"/>
  <c r="S129" i="1" s="1"/>
  <c r="T129" i="1" s="1"/>
  <c r="U129" i="1" s="1"/>
  <c r="V129" i="1" s="1"/>
  <c r="W129" i="1" s="1"/>
  <c r="X129" i="1" s="1"/>
  <c r="Y129" i="1" s="1"/>
  <c r="Z129" i="1" s="1"/>
  <c r="J129" i="1"/>
  <c r="K129" i="1" s="1"/>
  <c r="L129" i="1" s="1"/>
  <c r="M129" i="1" s="1"/>
  <c r="N129" i="1" s="1"/>
  <c r="J128" i="1"/>
  <c r="K128" i="1" s="1"/>
  <c r="L128" i="1" s="1"/>
  <c r="M128" i="1" s="1"/>
  <c r="N128" i="1" s="1"/>
  <c r="O128" i="1" s="1"/>
  <c r="P128" i="1" s="1"/>
  <c r="Q128" i="1" s="1"/>
  <c r="R128" i="1" s="1"/>
  <c r="S128" i="1" s="1"/>
  <c r="T128" i="1" s="1"/>
  <c r="U128" i="1" s="1"/>
  <c r="V128" i="1" s="1"/>
  <c r="W128" i="1" s="1"/>
  <c r="X128" i="1" s="1"/>
  <c r="Y128" i="1" s="1"/>
  <c r="Z128" i="1" s="1"/>
  <c r="L127" i="1"/>
  <c r="M127" i="1" s="1"/>
  <c r="N127" i="1" s="1"/>
  <c r="O127" i="1" s="1"/>
  <c r="P127" i="1" s="1"/>
  <c r="Q127" i="1" s="1"/>
  <c r="R127" i="1" s="1"/>
  <c r="S127" i="1" s="1"/>
  <c r="T127" i="1" s="1"/>
  <c r="U127" i="1" s="1"/>
  <c r="V127" i="1" s="1"/>
  <c r="W127" i="1" s="1"/>
  <c r="X127" i="1" s="1"/>
  <c r="Y127" i="1" s="1"/>
  <c r="Z127" i="1" s="1"/>
  <c r="J127" i="1"/>
  <c r="K127" i="1" s="1"/>
  <c r="J126" i="1"/>
  <c r="K126" i="1" s="1"/>
  <c r="L126" i="1" s="1"/>
  <c r="M126" i="1" s="1"/>
  <c r="N126" i="1" s="1"/>
  <c r="O126" i="1" s="1"/>
  <c r="P126" i="1" s="1"/>
  <c r="Q126" i="1" s="1"/>
  <c r="R126" i="1" s="1"/>
  <c r="S126" i="1" s="1"/>
  <c r="T126" i="1" s="1"/>
  <c r="U126" i="1" s="1"/>
  <c r="V126" i="1" s="1"/>
  <c r="W126" i="1" s="1"/>
  <c r="X126" i="1" s="1"/>
  <c r="Y126" i="1" s="1"/>
  <c r="Z126" i="1" s="1"/>
  <c r="J125" i="1"/>
  <c r="K125" i="1" s="1"/>
  <c r="L125" i="1" s="1"/>
  <c r="M125" i="1" s="1"/>
  <c r="N125" i="1" s="1"/>
  <c r="O125" i="1" s="1"/>
  <c r="P125" i="1" s="1"/>
  <c r="Q125" i="1" s="1"/>
  <c r="R125" i="1" s="1"/>
  <c r="S125" i="1" s="1"/>
  <c r="T125" i="1" s="1"/>
  <c r="U125" i="1" s="1"/>
  <c r="V125" i="1" s="1"/>
  <c r="W125" i="1" s="1"/>
  <c r="X125" i="1" s="1"/>
  <c r="Y125" i="1" s="1"/>
  <c r="Z125" i="1" s="1"/>
  <c r="L124" i="1"/>
  <c r="M124" i="1" s="1"/>
  <c r="N124" i="1" s="1"/>
  <c r="O124" i="1" s="1"/>
  <c r="P124" i="1" s="1"/>
  <c r="Q124" i="1" s="1"/>
  <c r="R124" i="1" s="1"/>
  <c r="S124" i="1" s="1"/>
  <c r="T124" i="1" s="1"/>
  <c r="U124" i="1" s="1"/>
  <c r="V124" i="1" s="1"/>
  <c r="W124" i="1" s="1"/>
  <c r="X124" i="1" s="1"/>
  <c r="Y124" i="1" s="1"/>
  <c r="Z124" i="1" s="1"/>
  <c r="J124" i="1"/>
  <c r="K124" i="1" s="1"/>
  <c r="J123" i="1"/>
  <c r="K123" i="1" s="1"/>
  <c r="L123" i="1" s="1"/>
  <c r="M123" i="1" s="1"/>
  <c r="N123" i="1" s="1"/>
  <c r="O123" i="1" s="1"/>
  <c r="P123" i="1" s="1"/>
  <c r="Q123" i="1" s="1"/>
  <c r="R123" i="1" s="1"/>
  <c r="S123" i="1" s="1"/>
  <c r="T123" i="1" s="1"/>
  <c r="U123" i="1" s="1"/>
  <c r="V123" i="1" s="1"/>
  <c r="W123" i="1" s="1"/>
  <c r="X123" i="1" s="1"/>
  <c r="Y123" i="1" s="1"/>
  <c r="Z123" i="1" s="1"/>
  <c r="N122" i="1"/>
  <c r="O122" i="1" s="1"/>
  <c r="P122" i="1" s="1"/>
  <c r="Q122" i="1" s="1"/>
  <c r="R122" i="1" s="1"/>
  <c r="S122" i="1" s="1"/>
  <c r="T122" i="1" s="1"/>
  <c r="U122" i="1" s="1"/>
  <c r="V122" i="1" s="1"/>
  <c r="W122" i="1" s="1"/>
  <c r="X122" i="1" s="1"/>
  <c r="Y122" i="1" s="1"/>
  <c r="Z122" i="1" s="1"/>
  <c r="J122" i="1"/>
  <c r="K122" i="1" s="1"/>
  <c r="L122" i="1" s="1"/>
  <c r="M122" i="1" s="1"/>
  <c r="J121" i="1"/>
  <c r="K121" i="1" s="1"/>
  <c r="L121" i="1" s="1"/>
  <c r="M121" i="1" s="1"/>
  <c r="N121" i="1" s="1"/>
  <c r="O121" i="1" s="1"/>
  <c r="P121" i="1" s="1"/>
  <c r="Q121" i="1" s="1"/>
  <c r="R121" i="1" s="1"/>
  <c r="S121" i="1" s="1"/>
  <c r="T121" i="1" s="1"/>
  <c r="U121" i="1" s="1"/>
  <c r="V121" i="1" s="1"/>
  <c r="W121" i="1" s="1"/>
  <c r="X121" i="1" s="1"/>
  <c r="Y121" i="1" s="1"/>
  <c r="Z121" i="1" s="1"/>
  <c r="J120" i="1"/>
  <c r="K120" i="1" s="1"/>
  <c r="L120" i="1" s="1"/>
  <c r="M120" i="1" s="1"/>
  <c r="N120" i="1" s="1"/>
  <c r="O120" i="1" s="1"/>
  <c r="P120" i="1" s="1"/>
  <c r="Q120" i="1" s="1"/>
  <c r="R120" i="1" s="1"/>
  <c r="S120" i="1" s="1"/>
  <c r="T120" i="1" s="1"/>
  <c r="U120" i="1" s="1"/>
  <c r="V120" i="1" s="1"/>
  <c r="W120" i="1" s="1"/>
  <c r="X120" i="1" s="1"/>
  <c r="Y120" i="1" s="1"/>
  <c r="Z120" i="1" s="1"/>
  <c r="Q119" i="1"/>
  <c r="R119" i="1" s="1"/>
  <c r="S119" i="1" s="1"/>
  <c r="T119" i="1" s="1"/>
  <c r="U119" i="1" s="1"/>
  <c r="V119" i="1" s="1"/>
  <c r="W119" i="1" s="1"/>
  <c r="X119" i="1" s="1"/>
  <c r="Y119" i="1" s="1"/>
  <c r="Z119" i="1" s="1"/>
  <c r="P119" i="1"/>
  <c r="R118" i="1"/>
  <c r="S118" i="1" s="1"/>
  <c r="T118" i="1" s="1"/>
  <c r="U118" i="1" s="1"/>
  <c r="V118" i="1" s="1"/>
  <c r="W118" i="1" s="1"/>
  <c r="X118" i="1" s="1"/>
  <c r="Y118" i="1" s="1"/>
  <c r="Z118" i="1" s="1"/>
  <c r="P118" i="1"/>
  <c r="Q118" i="1" s="1"/>
  <c r="Q117" i="1"/>
  <c r="R117" i="1" s="1"/>
  <c r="S117" i="1" s="1"/>
  <c r="T117" i="1" s="1"/>
  <c r="U117" i="1" s="1"/>
  <c r="V117" i="1" s="1"/>
  <c r="W117" i="1" s="1"/>
  <c r="X117" i="1" s="1"/>
  <c r="Y117" i="1" s="1"/>
  <c r="Z117" i="1" s="1"/>
  <c r="P117" i="1"/>
  <c r="P116" i="1"/>
  <c r="Q116" i="1" s="1"/>
  <c r="R116" i="1" s="1"/>
  <c r="S116" i="1" s="1"/>
  <c r="T116" i="1" s="1"/>
  <c r="U116" i="1" s="1"/>
  <c r="V116" i="1" s="1"/>
  <c r="W116" i="1" s="1"/>
  <c r="X116" i="1" s="1"/>
  <c r="Y116" i="1" s="1"/>
  <c r="Z116" i="1" s="1"/>
  <c r="S115" i="1"/>
  <c r="T115" i="1" s="1"/>
  <c r="U115" i="1" s="1"/>
  <c r="V115" i="1" s="1"/>
  <c r="W115" i="1" s="1"/>
  <c r="X115" i="1" s="1"/>
  <c r="Y115" i="1" s="1"/>
  <c r="Z115" i="1" s="1"/>
  <c r="R115" i="1"/>
  <c r="P115" i="1"/>
  <c r="Q115" i="1" s="1"/>
  <c r="P114" i="1"/>
  <c r="Q114" i="1" s="1"/>
  <c r="R114" i="1" s="1"/>
  <c r="S114" i="1" s="1"/>
  <c r="T114" i="1" s="1"/>
  <c r="U114" i="1" s="1"/>
  <c r="V114" i="1" s="1"/>
  <c r="W114" i="1" s="1"/>
  <c r="X114" i="1" s="1"/>
  <c r="Y114" i="1" s="1"/>
  <c r="Z114" i="1" s="1"/>
  <c r="L113" i="1"/>
  <c r="M113" i="1" s="1"/>
  <c r="N113" i="1" s="1"/>
  <c r="O113" i="1" s="1"/>
  <c r="P113" i="1" s="1"/>
  <c r="Q113" i="1" s="1"/>
  <c r="R113" i="1" s="1"/>
  <c r="S113" i="1" s="1"/>
  <c r="T113" i="1" s="1"/>
  <c r="U113" i="1" s="1"/>
  <c r="V113" i="1" s="1"/>
  <c r="W113" i="1" s="1"/>
  <c r="X113" i="1" s="1"/>
  <c r="Y113" i="1" s="1"/>
  <c r="Z113" i="1" s="1"/>
  <c r="J113" i="1"/>
  <c r="K113" i="1" s="1"/>
  <c r="Q112" i="1"/>
  <c r="R112" i="1" s="1"/>
  <c r="S112" i="1" s="1"/>
  <c r="T112" i="1" s="1"/>
  <c r="U112" i="1" s="1"/>
  <c r="V112" i="1" s="1"/>
  <c r="W112" i="1" s="1"/>
  <c r="X112" i="1" s="1"/>
  <c r="Y112" i="1" s="1"/>
  <c r="Z112" i="1" s="1"/>
  <c r="P112" i="1"/>
  <c r="K112" i="1"/>
  <c r="L112" i="1" s="1"/>
  <c r="M112" i="1" s="1"/>
  <c r="N112" i="1" s="1"/>
  <c r="J112" i="1"/>
  <c r="P111" i="1"/>
  <c r="Q111" i="1" s="1"/>
  <c r="R111" i="1" s="1"/>
  <c r="S111" i="1" s="1"/>
  <c r="T111" i="1" s="1"/>
  <c r="U111" i="1" s="1"/>
  <c r="V111" i="1" s="1"/>
  <c r="W111" i="1" s="1"/>
  <c r="X111" i="1" s="1"/>
  <c r="Y111" i="1" s="1"/>
  <c r="Z111" i="1" s="1"/>
  <c r="L111" i="1"/>
  <c r="M111" i="1" s="1"/>
  <c r="N111" i="1" s="1"/>
  <c r="J111" i="1"/>
  <c r="K111" i="1" s="1"/>
  <c r="Q110" i="1"/>
  <c r="R110" i="1" s="1"/>
  <c r="S110" i="1" s="1"/>
  <c r="T110" i="1" s="1"/>
  <c r="U110" i="1" s="1"/>
  <c r="V110" i="1" s="1"/>
  <c r="W110" i="1" s="1"/>
  <c r="X110" i="1" s="1"/>
  <c r="Y110" i="1" s="1"/>
  <c r="Z110" i="1" s="1"/>
  <c r="P110" i="1"/>
  <c r="K110" i="1"/>
  <c r="L110" i="1" s="1"/>
  <c r="M110" i="1" s="1"/>
  <c r="N110" i="1" s="1"/>
  <c r="J110" i="1"/>
  <c r="J109" i="1"/>
  <c r="K109" i="1" s="1"/>
  <c r="L109" i="1" s="1"/>
  <c r="M109" i="1" s="1"/>
  <c r="N109" i="1" s="1"/>
  <c r="P109" i="1" s="1"/>
  <c r="Q109" i="1" s="1"/>
  <c r="R109" i="1" s="1"/>
  <c r="S109" i="1" s="1"/>
  <c r="T109" i="1" s="1"/>
  <c r="U109" i="1" s="1"/>
  <c r="V109" i="1" s="1"/>
  <c r="W109" i="1" s="1"/>
  <c r="X109" i="1" s="1"/>
  <c r="Y109" i="1" s="1"/>
  <c r="Z109" i="1" s="1"/>
  <c r="J108" i="1"/>
  <c r="K108" i="1" s="1"/>
  <c r="L108" i="1" s="1"/>
  <c r="M108" i="1" s="1"/>
  <c r="N108" i="1" s="1"/>
  <c r="P108" i="1" s="1"/>
  <c r="Q108" i="1" s="1"/>
  <c r="R108" i="1" s="1"/>
  <c r="S108" i="1" s="1"/>
  <c r="T108" i="1" s="1"/>
  <c r="U108" i="1" s="1"/>
  <c r="V108" i="1" s="1"/>
  <c r="W108" i="1" s="1"/>
  <c r="X108" i="1" s="1"/>
  <c r="Y108" i="1" s="1"/>
  <c r="Z108" i="1" s="1"/>
  <c r="P107" i="1"/>
  <c r="Q107" i="1" s="1"/>
  <c r="R107" i="1" s="1"/>
  <c r="S107" i="1" s="1"/>
  <c r="T107" i="1" s="1"/>
  <c r="U107" i="1" s="1"/>
  <c r="V107" i="1" s="1"/>
  <c r="W107" i="1" s="1"/>
  <c r="X107" i="1" s="1"/>
  <c r="Y107" i="1" s="1"/>
  <c r="Z107" i="1" s="1"/>
  <c r="M107" i="1"/>
  <c r="N107" i="1" s="1"/>
  <c r="J107" i="1"/>
  <c r="K107" i="1" s="1"/>
  <c r="L107" i="1" s="1"/>
  <c r="P106" i="1"/>
  <c r="Q106" i="1" s="1"/>
  <c r="R106" i="1" s="1"/>
  <c r="S106" i="1" s="1"/>
  <c r="T106" i="1" s="1"/>
  <c r="U106" i="1" s="1"/>
  <c r="V106" i="1" s="1"/>
  <c r="W106" i="1" s="1"/>
  <c r="X106" i="1" s="1"/>
  <c r="Y106" i="1" s="1"/>
  <c r="Z106" i="1" s="1"/>
  <c r="J106" i="1"/>
  <c r="K106" i="1" s="1"/>
  <c r="L106" i="1" s="1"/>
  <c r="M106" i="1" s="1"/>
  <c r="N106" i="1" s="1"/>
  <c r="L105" i="1"/>
  <c r="M105" i="1" s="1"/>
  <c r="N105" i="1" s="1"/>
  <c r="J105" i="1"/>
  <c r="K105" i="1" s="1"/>
  <c r="P104" i="1"/>
  <c r="Q104" i="1" s="1"/>
  <c r="R104" i="1" s="1"/>
  <c r="S104" i="1" s="1"/>
  <c r="T104" i="1" s="1"/>
  <c r="U104" i="1" s="1"/>
  <c r="V104" i="1" s="1"/>
  <c r="W104" i="1" s="1"/>
  <c r="X104" i="1" s="1"/>
  <c r="Y104" i="1" s="1"/>
  <c r="Z104" i="1" s="1"/>
  <c r="J104" i="1"/>
  <c r="P103" i="1"/>
  <c r="Q103" i="1" s="1"/>
  <c r="R103" i="1" s="1"/>
  <c r="S103" i="1" s="1"/>
  <c r="T103" i="1" s="1"/>
  <c r="U103" i="1" s="1"/>
  <c r="V103" i="1" s="1"/>
  <c r="W103" i="1" s="1"/>
  <c r="X103" i="1" s="1"/>
  <c r="Y103" i="1" s="1"/>
  <c r="Z103" i="1" s="1"/>
  <c r="J103" i="1"/>
  <c r="K103" i="1" s="1"/>
  <c r="L103" i="1" s="1"/>
  <c r="M103" i="1" s="1"/>
  <c r="N103" i="1" s="1"/>
  <c r="P102" i="1"/>
  <c r="Q102" i="1" s="1"/>
  <c r="R102" i="1" s="1"/>
  <c r="S102" i="1" s="1"/>
  <c r="T102" i="1" s="1"/>
  <c r="U102" i="1" s="1"/>
  <c r="V102" i="1" s="1"/>
  <c r="W102" i="1" s="1"/>
  <c r="X102" i="1" s="1"/>
  <c r="Y102" i="1" s="1"/>
  <c r="Z102" i="1" s="1"/>
  <c r="J102" i="1"/>
  <c r="T101" i="1"/>
  <c r="U101" i="1" s="1"/>
  <c r="V101" i="1" s="1"/>
  <c r="W101" i="1" s="1"/>
  <c r="X101" i="1" s="1"/>
  <c r="Y101" i="1" s="1"/>
  <c r="Z101" i="1" s="1"/>
  <c r="P101" i="1"/>
  <c r="Q101" i="1" s="1"/>
  <c r="R101" i="1" s="1"/>
  <c r="S101" i="1" s="1"/>
  <c r="J101" i="1"/>
  <c r="K101" i="1" s="1"/>
  <c r="L101" i="1" s="1"/>
  <c r="M101" i="1" s="1"/>
  <c r="N101" i="1" s="1"/>
  <c r="P100" i="1"/>
  <c r="Q100" i="1" s="1"/>
  <c r="J100" i="1"/>
  <c r="I99" i="1"/>
  <c r="K98" i="1"/>
  <c r="F97" i="1"/>
  <c r="K93" i="1"/>
  <c r="L93" i="1" s="1"/>
  <c r="M93" i="1" s="1"/>
  <c r="N93" i="1" s="1"/>
  <c r="O93" i="1" s="1"/>
  <c r="P93" i="1" s="1"/>
  <c r="Q93" i="1" s="1"/>
  <c r="R93" i="1" s="1"/>
  <c r="S93" i="1" s="1"/>
  <c r="T93" i="1" s="1"/>
  <c r="U93" i="1" s="1"/>
  <c r="V93" i="1" s="1"/>
  <c r="W93" i="1" s="1"/>
  <c r="X93" i="1" s="1"/>
  <c r="Y93" i="1" s="1"/>
  <c r="Z93" i="1" s="1"/>
  <c r="J93" i="1"/>
  <c r="L92" i="1"/>
  <c r="M92" i="1" s="1"/>
  <c r="N92" i="1" s="1"/>
  <c r="O92" i="1" s="1"/>
  <c r="P92" i="1" s="1"/>
  <c r="Q92" i="1" s="1"/>
  <c r="R92" i="1" s="1"/>
  <c r="S92" i="1" s="1"/>
  <c r="T92" i="1" s="1"/>
  <c r="U92" i="1" s="1"/>
  <c r="V92" i="1" s="1"/>
  <c r="W92" i="1" s="1"/>
  <c r="X92" i="1" s="1"/>
  <c r="Y92" i="1" s="1"/>
  <c r="Z92" i="1" s="1"/>
  <c r="J92" i="1"/>
  <c r="K92" i="1" s="1"/>
  <c r="K91" i="1"/>
  <c r="L91" i="1" s="1"/>
  <c r="M91" i="1" s="1"/>
  <c r="N91" i="1" s="1"/>
  <c r="O91" i="1" s="1"/>
  <c r="P91" i="1" s="1"/>
  <c r="Q91" i="1" s="1"/>
  <c r="R91" i="1" s="1"/>
  <c r="S91" i="1" s="1"/>
  <c r="T91" i="1" s="1"/>
  <c r="U91" i="1" s="1"/>
  <c r="V91" i="1" s="1"/>
  <c r="W91" i="1" s="1"/>
  <c r="X91" i="1" s="1"/>
  <c r="Y91" i="1" s="1"/>
  <c r="Z91" i="1" s="1"/>
  <c r="J91" i="1"/>
  <c r="M90" i="1"/>
  <c r="N90" i="1" s="1"/>
  <c r="O90" i="1" s="1"/>
  <c r="P90" i="1" s="1"/>
  <c r="Q90" i="1" s="1"/>
  <c r="R90" i="1" s="1"/>
  <c r="S90" i="1" s="1"/>
  <c r="T90" i="1" s="1"/>
  <c r="U90" i="1" s="1"/>
  <c r="V90" i="1" s="1"/>
  <c r="W90" i="1" s="1"/>
  <c r="X90" i="1" s="1"/>
  <c r="Y90" i="1" s="1"/>
  <c r="Z90" i="1" s="1"/>
  <c r="J90" i="1"/>
  <c r="K90" i="1" s="1"/>
  <c r="L90" i="1" s="1"/>
  <c r="L89" i="1"/>
  <c r="M89" i="1" s="1"/>
  <c r="N89" i="1" s="1"/>
  <c r="O89" i="1" s="1"/>
  <c r="P89" i="1" s="1"/>
  <c r="Q89" i="1" s="1"/>
  <c r="R89" i="1" s="1"/>
  <c r="S89" i="1" s="1"/>
  <c r="T89" i="1" s="1"/>
  <c r="U89" i="1" s="1"/>
  <c r="V89" i="1" s="1"/>
  <c r="W89" i="1" s="1"/>
  <c r="X89" i="1" s="1"/>
  <c r="Y89" i="1" s="1"/>
  <c r="Z89" i="1" s="1"/>
  <c r="J89" i="1"/>
  <c r="K89" i="1" s="1"/>
  <c r="J88" i="1"/>
  <c r="K88" i="1" s="1"/>
  <c r="L88" i="1" s="1"/>
  <c r="M88" i="1" s="1"/>
  <c r="N88" i="1" s="1"/>
  <c r="O88" i="1" s="1"/>
  <c r="P88" i="1" s="1"/>
  <c r="Q88" i="1" s="1"/>
  <c r="R88" i="1" s="1"/>
  <c r="S88" i="1" s="1"/>
  <c r="T88" i="1" s="1"/>
  <c r="U88" i="1" s="1"/>
  <c r="V88" i="1" s="1"/>
  <c r="W88" i="1" s="1"/>
  <c r="X88" i="1" s="1"/>
  <c r="Y88" i="1" s="1"/>
  <c r="Z88" i="1" s="1"/>
  <c r="P87" i="1"/>
  <c r="Q87" i="1" s="1"/>
  <c r="R87" i="1" s="1"/>
  <c r="S87" i="1" s="1"/>
  <c r="T87" i="1" s="1"/>
  <c r="U87" i="1" s="1"/>
  <c r="V87" i="1" s="1"/>
  <c r="W87" i="1" s="1"/>
  <c r="X87" i="1" s="1"/>
  <c r="Y87" i="1" s="1"/>
  <c r="Z87" i="1" s="1"/>
  <c r="M87" i="1"/>
  <c r="N87" i="1" s="1"/>
  <c r="J87" i="1"/>
  <c r="K87" i="1" s="1"/>
  <c r="L87" i="1" s="1"/>
  <c r="T86" i="1"/>
  <c r="U86" i="1" s="1"/>
  <c r="V86" i="1" s="1"/>
  <c r="W86" i="1" s="1"/>
  <c r="X86" i="1" s="1"/>
  <c r="Y86" i="1" s="1"/>
  <c r="Z86" i="1" s="1"/>
  <c r="P86" i="1"/>
  <c r="Q86" i="1" s="1"/>
  <c r="R86" i="1" s="1"/>
  <c r="S86" i="1" s="1"/>
  <c r="J86" i="1"/>
  <c r="K86" i="1" s="1"/>
  <c r="L86" i="1" s="1"/>
  <c r="M86" i="1" s="1"/>
  <c r="N86" i="1" s="1"/>
  <c r="P85" i="1"/>
  <c r="Q85" i="1" s="1"/>
  <c r="R85" i="1" s="1"/>
  <c r="S85" i="1" s="1"/>
  <c r="T85" i="1" s="1"/>
  <c r="U85" i="1" s="1"/>
  <c r="V85" i="1" s="1"/>
  <c r="W85" i="1" s="1"/>
  <c r="X85" i="1" s="1"/>
  <c r="Y85" i="1" s="1"/>
  <c r="Z85" i="1" s="1"/>
  <c r="M85" i="1"/>
  <c r="N85" i="1" s="1"/>
  <c r="K85" i="1"/>
  <c r="L85" i="1" s="1"/>
  <c r="J85" i="1"/>
  <c r="P84" i="1"/>
  <c r="Q84" i="1" s="1"/>
  <c r="R84" i="1" s="1"/>
  <c r="S84" i="1" s="1"/>
  <c r="T84" i="1" s="1"/>
  <c r="U84" i="1" s="1"/>
  <c r="V84" i="1" s="1"/>
  <c r="W84" i="1" s="1"/>
  <c r="X84" i="1" s="1"/>
  <c r="Y84" i="1" s="1"/>
  <c r="Z84" i="1" s="1"/>
  <c r="L84" i="1"/>
  <c r="M84" i="1" s="1"/>
  <c r="N84" i="1" s="1"/>
  <c r="K84" i="1"/>
  <c r="J84" i="1"/>
  <c r="P83" i="1"/>
  <c r="Q83" i="1" s="1"/>
  <c r="R83" i="1" s="1"/>
  <c r="S83" i="1" s="1"/>
  <c r="T83" i="1" s="1"/>
  <c r="U83" i="1" s="1"/>
  <c r="V83" i="1" s="1"/>
  <c r="W83" i="1" s="1"/>
  <c r="X83" i="1" s="1"/>
  <c r="Y83" i="1" s="1"/>
  <c r="Z83" i="1" s="1"/>
  <c r="K83" i="1"/>
  <c r="L83" i="1" s="1"/>
  <c r="M83" i="1" s="1"/>
  <c r="N83" i="1" s="1"/>
  <c r="J83" i="1"/>
  <c r="P82" i="1"/>
  <c r="Q82" i="1" s="1"/>
  <c r="R82" i="1" s="1"/>
  <c r="S82" i="1" s="1"/>
  <c r="T82" i="1" s="1"/>
  <c r="U82" i="1" s="1"/>
  <c r="V82" i="1" s="1"/>
  <c r="W82" i="1" s="1"/>
  <c r="X82" i="1" s="1"/>
  <c r="Y82" i="1" s="1"/>
  <c r="Z82" i="1" s="1"/>
  <c r="K82" i="1"/>
  <c r="L82" i="1" s="1"/>
  <c r="M82" i="1" s="1"/>
  <c r="N82" i="1" s="1"/>
  <c r="J82" i="1"/>
  <c r="P81" i="1"/>
  <c r="Q81" i="1" s="1"/>
  <c r="R81" i="1" s="1"/>
  <c r="S81" i="1" s="1"/>
  <c r="T81" i="1" s="1"/>
  <c r="U81" i="1" s="1"/>
  <c r="V81" i="1" s="1"/>
  <c r="W81" i="1" s="1"/>
  <c r="X81" i="1" s="1"/>
  <c r="Y81" i="1" s="1"/>
  <c r="Z81" i="1" s="1"/>
  <c r="N81" i="1"/>
  <c r="K81" i="1"/>
  <c r="L81" i="1" s="1"/>
  <c r="M81" i="1" s="1"/>
  <c r="J81" i="1"/>
  <c r="P80" i="1"/>
  <c r="Q80" i="1" s="1"/>
  <c r="R80" i="1" s="1"/>
  <c r="S80" i="1" s="1"/>
  <c r="T80" i="1" s="1"/>
  <c r="U80" i="1" s="1"/>
  <c r="V80" i="1" s="1"/>
  <c r="W80" i="1" s="1"/>
  <c r="X80" i="1" s="1"/>
  <c r="Y80" i="1" s="1"/>
  <c r="Z80" i="1" s="1"/>
  <c r="K80" i="1"/>
  <c r="L80" i="1" s="1"/>
  <c r="M80" i="1" s="1"/>
  <c r="N80" i="1" s="1"/>
  <c r="J80" i="1"/>
  <c r="R79" i="1"/>
  <c r="S79" i="1" s="1"/>
  <c r="T79" i="1" s="1"/>
  <c r="U79" i="1" s="1"/>
  <c r="V79" i="1" s="1"/>
  <c r="W79" i="1" s="1"/>
  <c r="X79" i="1" s="1"/>
  <c r="Y79" i="1" s="1"/>
  <c r="Z79" i="1" s="1"/>
  <c r="P79" i="1"/>
  <c r="Q79" i="1" s="1"/>
  <c r="K79" i="1"/>
  <c r="L79" i="1" s="1"/>
  <c r="M79" i="1" s="1"/>
  <c r="N79" i="1" s="1"/>
  <c r="J79" i="1"/>
  <c r="P78" i="1"/>
  <c r="Q78" i="1" s="1"/>
  <c r="R78" i="1" s="1"/>
  <c r="S78" i="1" s="1"/>
  <c r="T78" i="1" s="1"/>
  <c r="U78" i="1" s="1"/>
  <c r="V78" i="1" s="1"/>
  <c r="W78" i="1" s="1"/>
  <c r="X78" i="1" s="1"/>
  <c r="Y78" i="1" s="1"/>
  <c r="Z78" i="1" s="1"/>
  <c r="J78" i="1"/>
  <c r="K78" i="1" s="1"/>
  <c r="L78" i="1" s="1"/>
  <c r="M78" i="1" s="1"/>
  <c r="N78" i="1" s="1"/>
  <c r="W77" i="1"/>
  <c r="X77" i="1" s="1"/>
  <c r="Y77" i="1" s="1"/>
  <c r="Z77" i="1" s="1"/>
  <c r="P77" i="1"/>
  <c r="Q77" i="1" s="1"/>
  <c r="R77" i="1" s="1"/>
  <c r="S77" i="1" s="1"/>
  <c r="T77" i="1" s="1"/>
  <c r="U77" i="1" s="1"/>
  <c r="V77" i="1" s="1"/>
  <c r="J77" i="1"/>
  <c r="K77" i="1" s="1"/>
  <c r="L77" i="1" s="1"/>
  <c r="M77" i="1" s="1"/>
  <c r="N77" i="1" s="1"/>
  <c r="R76" i="1"/>
  <c r="S76" i="1" s="1"/>
  <c r="T76" i="1" s="1"/>
  <c r="U76" i="1" s="1"/>
  <c r="V76" i="1" s="1"/>
  <c r="W76" i="1" s="1"/>
  <c r="X76" i="1" s="1"/>
  <c r="Y76" i="1" s="1"/>
  <c r="Z76" i="1" s="1"/>
  <c r="P76" i="1"/>
  <c r="Q76" i="1" s="1"/>
  <c r="K76" i="1"/>
  <c r="L76" i="1" s="1"/>
  <c r="M76" i="1" s="1"/>
  <c r="N76" i="1" s="1"/>
  <c r="J76" i="1"/>
  <c r="P75" i="1"/>
  <c r="Q75" i="1" s="1"/>
  <c r="R75" i="1" s="1"/>
  <c r="S75" i="1" s="1"/>
  <c r="T75" i="1" s="1"/>
  <c r="U75" i="1" s="1"/>
  <c r="V75" i="1" s="1"/>
  <c r="W75" i="1" s="1"/>
  <c r="X75" i="1" s="1"/>
  <c r="Y75" i="1" s="1"/>
  <c r="Z75" i="1" s="1"/>
  <c r="N75" i="1"/>
  <c r="J75" i="1"/>
  <c r="K75" i="1" s="1"/>
  <c r="L75" i="1" s="1"/>
  <c r="Q74" i="1"/>
  <c r="R74" i="1" s="1"/>
  <c r="S74" i="1" s="1"/>
  <c r="T74" i="1" s="1"/>
  <c r="U74" i="1" s="1"/>
  <c r="V74" i="1" s="1"/>
  <c r="W74" i="1" s="1"/>
  <c r="X74" i="1" s="1"/>
  <c r="Y74" i="1" s="1"/>
  <c r="Z74" i="1" s="1"/>
  <c r="P74" i="1"/>
  <c r="J74" i="1"/>
  <c r="K74" i="1" s="1"/>
  <c r="L74" i="1" s="1"/>
  <c r="M74" i="1" s="1"/>
  <c r="N74" i="1" s="1"/>
  <c r="P73" i="1"/>
  <c r="Q73" i="1" s="1"/>
  <c r="R73" i="1" s="1"/>
  <c r="S73" i="1" s="1"/>
  <c r="T73" i="1" s="1"/>
  <c r="U73" i="1" s="1"/>
  <c r="V73" i="1" s="1"/>
  <c r="W73" i="1" s="1"/>
  <c r="X73" i="1" s="1"/>
  <c r="Y73" i="1" s="1"/>
  <c r="Z73" i="1" s="1"/>
  <c r="M73" i="1"/>
  <c r="N73" i="1" s="1"/>
  <c r="J73" i="1"/>
  <c r="K73" i="1" s="1"/>
  <c r="L73" i="1" s="1"/>
  <c r="P72" i="1"/>
  <c r="Q72" i="1" s="1"/>
  <c r="R72" i="1" s="1"/>
  <c r="S72" i="1" s="1"/>
  <c r="T72" i="1" s="1"/>
  <c r="U72" i="1" s="1"/>
  <c r="V72" i="1" s="1"/>
  <c r="W72" i="1" s="1"/>
  <c r="X72" i="1" s="1"/>
  <c r="Y72" i="1" s="1"/>
  <c r="Z72" i="1" s="1"/>
  <c r="N72" i="1"/>
  <c r="J72" i="1"/>
  <c r="K72" i="1" s="1"/>
  <c r="L72" i="1" s="1"/>
  <c r="M72" i="1" s="1"/>
  <c r="J71" i="1"/>
  <c r="K71" i="1" s="1"/>
  <c r="L71" i="1" s="1"/>
  <c r="M71" i="1" s="1"/>
  <c r="N71" i="1" s="1"/>
  <c r="O71" i="1" s="1"/>
  <c r="P71" i="1" s="1"/>
  <c r="Q71" i="1" s="1"/>
  <c r="R71" i="1" s="1"/>
  <c r="S71" i="1" s="1"/>
  <c r="T71" i="1" s="1"/>
  <c r="U71" i="1" s="1"/>
  <c r="V71" i="1" s="1"/>
  <c r="W71" i="1" s="1"/>
  <c r="X71" i="1" s="1"/>
  <c r="Y71" i="1" s="1"/>
  <c r="Z71" i="1" s="1"/>
  <c r="J70" i="1"/>
  <c r="K69" i="1"/>
  <c r="L69" i="1" s="1"/>
  <c r="M69" i="1" s="1"/>
  <c r="N69" i="1" s="1"/>
  <c r="O69" i="1" s="1"/>
  <c r="P69" i="1" s="1"/>
  <c r="Q69" i="1" s="1"/>
  <c r="R69" i="1" s="1"/>
  <c r="S69" i="1" s="1"/>
  <c r="T69" i="1" s="1"/>
  <c r="U69" i="1" s="1"/>
  <c r="V69" i="1" s="1"/>
  <c r="W69" i="1" s="1"/>
  <c r="X69" i="1" s="1"/>
  <c r="Y69" i="1" s="1"/>
  <c r="Z69" i="1" s="1"/>
  <c r="J69" i="1"/>
  <c r="Q68" i="1"/>
  <c r="R68" i="1" s="1"/>
  <c r="S68" i="1" s="1"/>
  <c r="T68" i="1" s="1"/>
  <c r="U68" i="1" s="1"/>
  <c r="V68" i="1" s="1"/>
  <c r="W68" i="1" s="1"/>
  <c r="X68" i="1" s="1"/>
  <c r="Y68" i="1" s="1"/>
  <c r="Z68" i="1" s="1"/>
  <c r="P68" i="1"/>
  <c r="K68" i="1"/>
  <c r="L68" i="1" s="1"/>
  <c r="M68" i="1" s="1"/>
  <c r="N68" i="1" s="1"/>
  <c r="J68" i="1"/>
  <c r="J67" i="1"/>
  <c r="K67" i="1" s="1"/>
  <c r="L67" i="1" s="1"/>
  <c r="M67" i="1" s="1"/>
  <c r="N67" i="1" s="1"/>
  <c r="P67" i="1" s="1"/>
  <c r="Q67" i="1" s="1"/>
  <c r="R67" i="1" s="1"/>
  <c r="S67" i="1" s="1"/>
  <c r="T67" i="1" s="1"/>
  <c r="U67" i="1" s="1"/>
  <c r="V67" i="1" s="1"/>
  <c r="W67" i="1" s="1"/>
  <c r="X67" i="1" s="1"/>
  <c r="Y67" i="1" s="1"/>
  <c r="Z67" i="1" s="1"/>
  <c r="P66" i="1"/>
  <c r="Q66" i="1" s="1"/>
  <c r="R66" i="1" s="1"/>
  <c r="S66" i="1" s="1"/>
  <c r="T66" i="1" s="1"/>
  <c r="U66" i="1" s="1"/>
  <c r="V66" i="1" s="1"/>
  <c r="W66" i="1" s="1"/>
  <c r="X66" i="1" s="1"/>
  <c r="Y66" i="1" s="1"/>
  <c r="Z66" i="1" s="1"/>
  <c r="J66" i="1"/>
  <c r="J65" i="1"/>
  <c r="K65" i="1" s="1"/>
  <c r="L65" i="1" s="1"/>
  <c r="M65" i="1" s="1"/>
  <c r="N65" i="1" s="1"/>
  <c r="P64" i="1"/>
  <c r="Q64" i="1" s="1"/>
  <c r="J64" i="1"/>
  <c r="I63" i="1"/>
  <c r="K62" i="1"/>
  <c r="F61" i="1"/>
  <c r="K57" i="1"/>
  <c r="L57" i="1" s="1"/>
  <c r="M57" i="1" s="1"/>
  <c r="N57" i="1" s="1"/>
  <c r="O57" i="1" s="1"/>
  <c r="P57" i="1" s="1"/>
  <c r="Q57" i="1" s="1"/>
  <c r="R57" i="1" s="1"/>
  <c r="S57" i="1" s="1"/>
  <c r="T57" i="1" s="1"/>
  <c r="U57" i="1" s="1"/>
  <c r="V57" i="1" s="1"/>
  <c r="W57" i="1" s="1"/>
  <c r="X57" i="1" s="1"/>
  <c r="Y57" i="1" s="1"/>
  <c r="Z57" i="1" s="1"/>
  <c r="J57" i="1"/>
  <c r="L56" i="1"/>
  <c r="M56" i="1" s="1"/>
  <c r="N56" i="1" s="1"/>
  <c r="O56" i="1" s="1"/>
  <c r="P56" i="1" s="1"/>
  <c r="Q56" i="1" s="1"/>
  <c r="R56" i="1" s="1"/>
  <c r="S56" i="1" s="1"/>
  <c r="T56" i="1" s="1"/>
  <c r="U56" i="1" s="1"/>
  <c r="V56" i="1" s="1"/>
  <c r="W56" i="1" s="1"/>
  <c r="X56" i="1" s="1"/>
  <c r="Y56" i="1" s="1"/>
  <c r="Z56" i="1" s="1"/>
  <c r="K56" i="1"/>
  <c r="J56" i="1"/>
  <c r="K55" i="1"/>
  <c r="L55" i="1" s="1"/>
  <c r="M55" i="1" s="1"/>
  <c r="N55" i="1" s="1"/>
  <c r="O55" i="1" s="1"/>
  <c r="P55" i="1" s="1"/>
  <c r="Q55" i="1" s="1"/>
  <c r="R55" i="1" s="1"/>
  <c r="S55" i="1" s="1"/>
  <c r="T55" i="1" s="1"/>
  <c r="U55" i="1" s="1"/>
  <c r="V55" i="1" s="1"/>
  <c r="W55" i="1" s="1"/>
  <c r="X55" i="1" s="1"/>
  <c r="Y55" i="1" s="1"/>
  <c r="Z55" i="1" s="1"/>
  <c r="J55" i="1"/>
  <c r="U54" i="1"/>
  <c r="V54" i="1" s="1"/>
  <c r="W54" i="1" s="1"/>
  <c r="X54" i="1" s="1"/>
  <c r="Y54" i="1" s="1"/>
  <c r="Z54" i="1" s="1"/>
  <c r="J54" i="1"/>
  <c r="K54" i="1" s="1"/>
  <c r="L54" i="1" s="1"/>
  <c r="M54" i="1" s="1"/>
  <c r="N54" i="1" s="1"/>
  <c r="O54" i="1" s="1"/>
  <c r="P54" i="1" s="1"/>
  <c r="Q54" i="1" s="1"/>
  <c r="R54" i="1" s="1"/>
  <c r="S54" i="1" s="1"/>
  <c r="T54" i="1" s="1"/>
  <c r="K53" i="1"/>
  <c r="L53" i="1" s="1"/>
  <c r="M53" i="1" s="1"/>
  <c r="N53" i="1" s="1"/>
  <c r="O53" i="1" s="1"/>
  <c r="P53" i="1" s="1"/>
  <c r="Q53" i="1" s="1"/>
  <c r="R53" i="1" s="1"/>
  <c r="S53" i="1" s="1"/>
  <c r="T53" i="1" s="1"/>
  <c r="U53" i="1" s="1"/>
  <c r="V53" i="1" s="1"/>
  <c r="W53" i="1" s="1"/>
  <c r="X53" i="1" s="1"/>
  <c r="Y53" i="1" s="1"/>
  <c r="Z53" i="1" s="1"/>
  <c r="J53" i="1"/>
  <c r="X52" i="1"/>
  <c r="Y52" i="1" s="1"/>
  <c r="Z52" i="1" s="1"/>
  <c r="J52" i="1"/>
  <c r="K52" i="1" s="1"/>
  <c r="L52" i="1" s="1"/>
  <c r="M52" i="1" s="1"/>
  <c r="N52" i="1" s="1"/>
  <c r="O52" i="1" s="1"/>
  <c r="P52" i="1" s="1"/>
  <c r="Q52" i="1" s="1"/>
  <c r="R52" i="1" s="1"/>
  <c r="S52" i="1" s="1"/>
  <c r="T52" i="1" s="1"/>
  <c r="U52" i="1" s="1"/>
  <c r="V52" i="1" s="1"/>
  <c r="W52" i="1" s="1"/>
  <c r="K51" i="1"/>
  <c r="L51" i="1" s="1"/>
  <c r="M51" i="1" s="1"/>
  <c r="N51" i="1" s="1"/>
  <c r="O51" i="1" s="1"/>
  <c r="P51" i="1" s="1"/>
  <c r="Q51" i="1" s="1"/>
  <c r="R51" i="1" s="1"/>
  <c r="S51" i="1" s="1"/>
  <c r="T51" i="1" s="1"/>
  <c r="U51" i="1" s="1"/>
  <c r="V51" i="1" s="1"/>
  <c r="W51" i="1" s="1"/>
  <c r="X51" i="1" s="1"/>
  <c r="Y51" i="1" s="1"/>
  <c r="Z51" i="1" s="1"/>
  <c r="J51" i="1"/>
  <c r="L50" i="1"/>
  <c r="M50" i="1" s="1"/>
  <c r="N50" i="1" s="1"/>
  <c r="O50" i="1" s="1"/>
  <c r="P50" i="1" s="1"/>
  <c r="Q50" i="1" s="1"/>
  <c r="R50" i="1" s="1"/>
  <c r="S50" i="1" s="1"/>
  <c r="T50" i="1" s="1"/>
  <c r="U50" i="1" s="1"/>
  <c r="V50" i="1" s="1"/>
  <c r="W50" i="1" s="1"/>
  <c r="X50" i="1" s="1"/>
  <c r="Y50" i="1" s="1"/>
  <c r="Z50" i="1" s="1"/>
  <c r="J50" i="1"/>
  <c r="K50" i="1" s="1"/>
  <c r="M49" i="1"/>
  <c r="N49" i="1" s="1"/>
  <c r="O49" i="1" s="1"/>
  <c r="P49" i="1" s="1"/>
  <c r="Q49" i="1" s="1"/>
  <c r="R49" i="1" s="1"/>
  <c r="S49" i="1" s="1"/>
  <c r="T49" i="1" s="1"/>
  <c r="U49" i="1" s="1"/>
  <c r="V49" i="1" s="1"/>
  <c r="W49" i="1" s="1"/>
  <c r="X49" i="1" s="1"/>
  <c r="Y49" i="1" s="1"/>
  <c r="Z49" i="1" s="1"/>
  <c r="J49" i="1"/>
  <c r="K49" i="1" s="1"/>
  <c r="L49" i="1" s="1"/>
  <c r="K48" i="1"/>
  <c r="L48" i="1" s="1"/>
  <c r="M48" i="1" s="1"/>
  <c r="N48" i="1" s="1"/>
  <c r="O48" i="1" s="1"/>
  <c r="P48" i="1" s="1"/>
  <c r="Q48" i="1" s="1"/>
  <c r="R48" i="1" s="1"/>
  <c r="S48" i="1" s="1"/>
  <c r="T48" i="1" s="1"/>
  <c r="U48" i="1" s="1"/>
  <c r="V48" i="1" s="1"/>
  <c r="W48" i="1" s="1"/>
  <c r="X48" i="1" s="1"/>
  <c r="Y48" i="1" s="1"/>
  <c r="Z48" i="1" s="1"/>
  <c r="J48" i="1"/>
  <c r="K47" i="1"/>
  <c r="L47" i="1" s="1"/>
  <c r="M47" i="1" s="1"/>
  <c r="N47" i="1" s="1"/>
  <c r="O47" i="1" s="1"/>
  <c r="P47" i="1" s="1"/>
  <c r="Q47" i="1" s="1"/>
  <c r="R47" i="1" s="1"/>
  <c r="S47" i="1" s="1"/>
  <c r="T47" i="1" s="1"/>
  <c r="U47" i="1" s="1"/>
  <c r="V47" i="1" s="1"/>
  <c r="W47" i="1" s="1"/>
  <c r="X47" i="1" s="1"/>
  <c r="Y47" i="1" s="1"/>
  <c r="Z47" i="1" s="1"/>
  <c r="J47" i="1"/>
  <c r="J46" i="1"/>
  <c r="K45" i="1"/>
  <c r="L45" i="1" s="1"/>
  <c r="M45" i="1" s="1"/>
  <c r="N45" i="1" s="1"/>
  <c r="O45" i="1" s="1"/>
  <c r="P45" i="1" s="1"/>
  <c r="Q45" i="1" s="1"/>
  <c r="R45" i="1" s="1"/>
  <c r="S45" i="1" s="1"/>
  <c r="T45" i="1" s="1"/>
  <c r="U45" i="1" s="1"/>
  <c r="V45" i="1" s="1"/>
  <c r="W45" i="1" s="1"/>
  <c r="X45" i="1" s="1"/>
  <c r="Y45" i="1" s="1"/>
  <c r="Z45" i="1" s="1"/>
  <c r="J45" i="1"/>
  <c r="J44" i="1"/>
  <c r="K43" i="1"/>
  <c r="L43" i="1" s="1"/>
  <c r="M43" i="1" s="1"/>
  <c r="N43" i="1" s="1"/>
  <c r="O43" i="1" s="1"/>
  <c r="P43" i="1" s="1"/>
  <c r="Q43" i="1" s="1"/>
  <c r="R43" i="1" s="1"/>
  <c r="S43" i="1" s="1"/>
  <c r="T43" i="1" s="1"/>
  <c r="U43" i="1" s="1"/>
  <c r="V43" i="1" s="1"/>
  <c r="W43" i="1" s="1"/>
  <c r="X43" i="1" s="1"/>
  <c r="Y43" i="1" s="1"/>
  <c r="Z43" i="1" s="1"/>
  <c r="J43" i="1"/>
  <c r="P42" i="1"/>
  <c r="Q42" i="1" s="1"/>
  <c r="R42" i="1" s="1"/>
  <c r="S42" i="1" s="1"/>
  <c r="T42" i="1" s="1"/>
  <c r="U42" i="1" s="1"/>
  <c r="V42" i="1" s="1"/>
  <c r="W42" i="1" s="1"/>
  <c r="X42" i="1" s="1"/>
  <c r="Y42" i="1" s="1"/>
  <c r="Z42" i="1" s="1"/>
  <c r="M42" i="1"/>
  <c r="N42" i="1" s="1"/>
  <c r="K42" i="1"/>
  <c r="L42" i="1" s="1"/>
  <c r="J42" i="1"/>
  <c r="J41" i="1"/>
  <c r="K41" i="1" s="1"/>
  <c r="L41" i="1" s="1"/>
  <c r="M41" i="1" s="1"/>
  <c r="N41" i="1" s="1"/>
  <c r="O41" i="1" s="1"/>
  <c r="P41" i="1" s="1"/>
  <c r="Q41" i="1" s="1"/>
  <c r="R41" i="1" s="1"/>
  <c r="S41" i="1" s="1"/>
  <c r="T41" i="1" s="1"/>
  <c r="U41" i="1" s="1"/>
  <c r="V41" i="1" s="1"/>
  <c r="W41" i="1" s="1"/>
  <c r="X41" i="1" s="1"/>
  <c r="Y41" i="1" s="1"/>
  <c r="Z41" i="1" s="1"/>
  <c r="J40" i="1"/>
  <c r="K39" i="1"/>
  <c r="L39" i="1" s="1"/>
  <c r="M39" i="1" s="1"/>
  <c r="N39" i="1" s="1"/>
  <c r="O39" i="1" s="1"/>
  <c r="P39" i="1" s="1"/>
  <c r="Q39" i="1" s="1"/>
  <c r="R39" i="1" s="1"/>
  <c r="S39" i="1" s="1"/>
  <c r="T39" i="1" s="1"/>
  <c r="U39" i="1" s="1"/>
  <c r="V39" i="1" s="1"/>
  <c r="W39" i="1" s="1"/>
  <c r="X39" i="1" s="1"/>
  <c r="Y39" i="1" s="1"/>
  <c r="Z39" i="1" s="1"/>
  <c r="J39" i="1"/>
  <c r="K38" i="1"/>
  <c r="L38" i="1" s="1"/>
  <c r="M38" i="1" s="1"/>
  <c r="N38" i="1" s="1"/>
  <c r="O38" i="1" s="1"/>
  <c r="P38" i="1" s="1"/>
  <c r="Q38" i="1" s="1"/>
  <c r="R38" i="1" s="1"/>
  <c r="S38" i="1" s="1"/>
  <c r="T38" i="1" s="1"/>
  <c r="U38" i="1" s="1"/>
  <c r="V38" i="1" s="1"/>
  <c r="W38" i="1" s="1"/>
  <c r="X38" i="1" s="1"/>
  <c r="Y38" i="1" s="1"/>
  <c r="Z38" i="1" s="1"/>
  <c r="J38" i="1"/>
  <c r="J37" i="1"/>
  <c r="K37" i="1" s="1"/>
  <c r="L37" i="1" s="1"/>
  <c r="M37" i="1" s="1"/>
  <c r="N37" i="1" s="1"/>
  <c r="O37" i="1" s="1"/>
  <c r="P37" i="1" s="1"/>
  <c r="Q37" i="1" s="1"/>
  <c r="R37" i="1" s="1"/>
  <c r="S37" i="1" s="1"/>
  <c r="T37" i="1" s="1"/>
  <c r="U37" i="1" s="1"/>
  <c r="V37" i="1" s="1"/>
  <c r="W37" i="1" s="1"/>
  <c r="X37" i="1" s="1"/>
  <c r="Y37" i="1" s="1"/>
  <c r="Z37" i="1" s="1"/>
  <c r="K36" i="1"/>
  <c r="L36" i="1" s="1"/>
  <c r="M36" i="1" s="1"/>
  <c r="N36" i="1" s="1"/>
  <c r="O36" i="1" s="1"/>
  <c r="P36" i="1" s="1"/>
  <c r="Q36" i="1" s="1"/>
  <c r="R36" i="1" s="1"/>
  <c r="S36" i="1" s="1"/>
  <c r="T36" i="1" s="1"/>
  <c r="U36" i="1" s="1"/>
  <c r="V36" i="1" s="1"/>
  <c r="W36" i="1" s="1"/>
  <c r="X36" i="1" s="1"/>
  <c r="Y36" i="1" s="1"/>
  <c r="Z36" i="1" s="1"/>
  <c r="J36" i="1"/>
  <c r="J35" i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K34" i="1"/>
  <c r="L34" i="1" s="1"/>
  <c r="M34" i="1" s="1"/>
  <c r="N34" i="1" s="1"/>
  <c r="O34" i="1" s="1"/>
  <c r="P34" i="1" s="1"/>
  <c r="Q34" i="1" s="1"/>
  <c r="R34" i="1" s="1"/>
  <c r="S34" i="1" s="1"/>
  <c r="T34" i="1" s="1"/>
  <c r="U34" i="1" s="1"/>
  <c r="V34" i="1" s="1"/>
  <c r="W34" i="1" s="1"/>
  <c r="X34" i="1" s="1"/>
  <c r="Y34" i="1" s="1"/>
  <c r="Z34" i="1" s="1"/>
  <c r="J34" i="1"/>
  <c r="J33" i="1"/>
  <c r="K33" i="1" s="1"/>
  <c r="L33" i="1" s="1"/>
  <c r="M33" i="1" s="1"/>
  <c r="N33" i="1" s="1"/>
  <c r="O33" i="1" s="1"/>
  <c r="P33" i="1" s="1"/>
  <c r="Q33" i="1" s="1"/>
  <c r="R33" i="1" s="1"/>
  <c r="S33" i="1" s="1"/>
  <c r="T33" i="1" s="1"/>
  <c r="U33" i="1" s="1"/>
  <c r="V33" i="1" s="1"/>
  <c r="W33" i="1" s="1"/>
  <c r="X33" i="1" s="1"/>
  <c r="Y33" i="1" s="1"/>
  <c r="Z33" i="1" s="1"/>
  <c r="J32" i="1"/>
  <c r="K32" i="1" s="1"/>
  <c r="L32" i="1" s="1"/>
  <c r="M32" i="1" s="1"/>
  <c r="N32" i="1" s="1"/>
  <c r="O32" i="1" s="1"/>
  <c r="P32" i="1" s="1"/>
  <c r="Q32" i="1" s="1"/>
  <c r="R32" i="1" s="1"/>
  <c r="S32" i="1" s="1"/>
  <c r="T32" i="1" s="1"/>
  <c r="U32" i="1" s="1"/>
  <c r="V32" i="1" s="1"/>
  <c r="W32" i="1" s="1"/>
  <c r="X32" i="1" s="1"/>
  <c r="Y32" i="1" s="1"/>
  <c r="Z32" i="1" s="1"/>
  <c r="L31" i="1"/>
  <c r="M31" i="1" s="1"/>
  <c r="N31" i="1" s="1"/>
  <c r="O31" i="1" s="1"/>
  <c r="P31" i="1" s="1"/>
  <c r="Q31" i="1" s="1"/>
  <c r="R31" i="1" s="1"/>
  <c r="S31" i="1" s="1"/>
  <c r="T31" i="1" s="1"/>
  <c r="U31" i="1" s="1"/>
  <c r="V31" i="1" s="1"/>
  <c r="W31" i="1" s="1"/>
  <c r="X31" i="1" s="1"/>
  <c r="Y31" i="1" s="1"/>
  <c r="Z31" i="1" s="1"/>
  <c r="K31" i="1"/>
  <c r="J31" i="1"/>
  <c r="J30" i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Y30" i="1" s="1"/>
  <c r="Z30" i="1" s="1"/>
  <c r="M29" i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J29" i="1"/>
  <c r="K29" i="1" s="1"/>
  <c r="L29" i="1" s="1"/>
  <c r="K28" i="1"/>
  <c r="L28" i="1" s="1"/>
  <c r="J28" i="1"/>
  <c r="I27" i="1"/>
  <c r="I10" i="1" s="1"/>
  <c r="K26" i="1"/>
  <c r="I16" i="1"/>
  <c r="G16" i="1"/>
  <c r="D15" i="1"/>
  <c r="I13" i="1"/>
  <c r="G13" i="1"/>
  <c r="I12" i="1"/>
  <c r="I11" i="1"/>
  <c r="L9" i="1"/>
  <c r="L8" i="1" s="1"/>
  <c r="L7" i="1" s="1"/>
  <c r="I9" i="1"/>
  <c r="J9" i="1" s="1"/>
  <c r="J26" i="1" s="1"/>
  <c r="K8" i="1"/>
  <c r="K7" i="1" s="1"/>
  <c r="K25" i="1" l="1"/>
  <c r="K169" i="1" s="1"/>
  <c r="I26" i="1"/>
  <c r="I8" i="1"/>
  <c r="I25" i="1" s="1"/>
  <c r="E10" i="3"/>
  <c r="I17" i="1"/>
  <c r="H22" i="2"/>
  <c r="K44" i="1"/>
  <c r="L44" i="1" s="1"/>
  <c r="M44" i="1" s="1"/>
  <c r="N44" i="1" s="1"/>
  <c r="O44" i="1" s="1"/>
  <c r="P44" i="1" s="1"/>
  <c r="Q44" i="1" s="1"/>
  <c r="R44" i="1" s="1"/>
  <c r="S44" i="1" s="1"/>
  <c r="T44" i="1" s="1"/>
  <c r="U44" i="1" s="1"/>
  <c r="V44" i="1" s="1"/>
  <c r="W44" i="1" s="1"/>
  <c r="X44" i="1" s="1"/>
  <c r="Y44" i="1" s="1"/>
  <c r="Z44" i="1" s="1"/>
  <c r="P105" i="1"/>
  <c r="O99" i="1"/>
  <c r="O12" i="1" s="1"/>
  <c r="I7" i="1"/>
  <c r="D3" i="5"/>
  <c r="J242" i="1"/>
  <c r="J206" i="1"/>
  <c r="J170" i="1"/>
  <c r="J134" i="1"/>
  <c r="J98" i="1"/>
  <c r="J62" i="1"/>
  <c r="J8" i="1"/>
  <c r="L25" i="1"/>
  <c r="M28" i="1"/>
  <c r="K40" i="1"/>
  <c r="L40" i="1" s="1"/>
  <c r="M40" i="1" s="1"/>
  <c r="N40" i="1" s="1"/>
  <c r="O40" i="1" s="1"/>
  <c r="P40" i="1" s="1"/>
  <c r="Q40" i="1" s="1"/>
  <c r="R40" i="1" s="1"/>
  <c r="S40" i="1" s="1"/>
  <c r="T40" i="1" s="1"/>
  <c r="U40" i="1" s="1"/>
  <c r="V40" i="1" s="1"/>
  <c r="W40" i="1" s="1"/>
  <c r="X40" i="1" s="1"/>
  <c r="Y40" i="1" s="1"/>
  <c r="Z40" i="1" s="1"/>
  <c r="R64" i="1"/>
  <c r="H12" i="2"/>
  <c r="J27" i="1"/>
  <c r="J10" i="1" s="1"/>
  <c r="P65" i="1"/>
  <c r="Q65" i="1" s="1"/>
  <c r="R65" i="1" s="1"/>
  <c r="S65" i="1" s="1"/>
  <c r="T65" i="1" s="1"/>
  <c r="U65" i="1" s="1"/>
  <c r="V65" i="1" s="1"/>
  <c r="W65" i="1" s="1"/>
  <c r="X65" i="1" s="1"/>
  <c r="Y65" i="1" s="1"/>
  <c r="Z65" i="1" s="1"/>
  <c r="K102" i="1"/>
  <c r="L102" i="1" s="1"/>
  <c r="M102" i="1" s="1"/>
  <c r="N102" i="1" s="1"/>
  <c r="J99" i="1"/>
  <c r="J12" i="1" s="1"/>
  <c r="J63" i="1"/>
  <c r="J11" i="1" s="1"/>
  <c r="K46" i="1"/>
  <c r="L46" i="1" s="1"/>
  <c r="M46" i="1" s="1"/>
  <c r="N46" i="1" s="1"/>
  <c r="O46" i="1" s="1"/>
  <c r="P46" i="1" s="1"/>
  <c r="Q46" i="1" s="1"/>
  <c r="R46" i="1" s="1"/>
  <c r="S46" i="1" s="1"/>
  <c r="T46" i="1" s="1"/>
  <c r="U46" i="1" s="1"/>
  <c r="V46" i="1" s="1"/>
  <c r="W46" i="1" s="1"/>
  <c r="X46" i="1" s="1"/>
  <c r="Y46" i="1" s="1"/>
  <c r="Z46" i="1" s="1"/>
  <c r="D3" i="3"/>
  <c r="G4" i="4"/>
  <c r="H14" i="2"/>
  <c r="H86" i="2"/>
  <c r="L26" i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Y26" i="1" s="1"/>
  <c r="Z26" i="1" s="1"/>
  <c r="I98" i="1"/>
  <c r="K70" i="1"/>
  <c r="L70" i="1" s="1"/>
  <c r="M70" i="1" s="1"/>
  <c r="N70" i="1" s="1"/>
  <c r="O70" i="1" s="1"/>
  <c r="P70" i="1" s="1"/>
  <c r="Q70" i="1" s="1"/>
  <c r="R70" i="1" s="1"/>
  <c r="S70" i="1" s="1"/>
  <c r="T70" i="1" s="1"/>
  <c r="U70" i="1" s="1"/>
  <c r="V70" i="1" s="1"/>
  <c r="W70" i="1" s="1"/>
  <c r="X70" i="1" s="1"/>
  <c r="Y70" i="1" s="1"/>
  <c r="Z70" i="1" s="1"/>
  <c r="K100" i="1"/>
  <c r="H82" i="2"/>
  <c r="K104" i="1"/>
  <c r="L104" i="1" s="1"/>
  <c r="M104" i="1" s="1"/>
  <c r="N104" i="1" s="1"/>
  <c r="F3" i="5"/>
  <c r="L242" i="1"/>
  <c r="M242" i="1" s="1"/>
  <c r="N242" i="1" s="1"/>
  <c r="O242" i="1" s="1"/>
  <c r="P242" i="1" s="1"/>
  <c r="Q242" i="1" s="1"/>
  <c r="R242" i="1" s="1"/>
  <c r="S242" i="1" s="1"/>
  <c r="T242" i="1" s="1"/>
  <c r="U242" i="1" s="1"/>
  <c r="V242" i="1" s="1"/>
  <c r="W242" i="1" s="1"/>
  <c r="X242" i="1" s="1"/>
  <c r="Y242" i="1" s="1"/>
  <c r="Z242" i="1" s="1"/>
  <c r="L170" i="1"/>
  <c r="M170" i="1" s="1"/>
  <c r="N170" i="1" s="1"/>
  <c r="O170" i="1" s="1"/>
  <c r="P170" i="1" s="1"/>
  <c r="Q170" i="1" s="1"/>
  <c r="R170" i="1" s="1"/>
  <c r="S170" i="1" s="1"/>
  <c r="T170" i="1" s="1"/>
  <c r="U170" i="1" s="1"/>
  <c r="V170" i="1" s="1"/>
  <c r="W170" i="1" s="1"/>
  <c r="X170" i="1" s="1"/>
  <c r="Y170" i="1" s="1"/>
  <c r="Z170" i="1" s="1"/>
  <c r="L206" i="1"/>
  <c r="M206" i="1" s="1"/>
  <c r="N206" i="1" s="1"/>
  <c r="O206" i="1" s="1"/>
  <c r="P206" i="1" s="1"/>
  <c r="Q206" i="1" s="1"/>
  <c r="R206" i="1" s="1"/>
  <c r="S206" i="1" s="1"/>
  <c r="T206" i="1" s="1"/>
  <c r="U206" i="1" s="1"/>
  <c r="V206" i="1" s="1"/>
  <c r="W206" i="1" s="1"/>
  <c r="X206" i="1" s="1"/>
  <c r="Y206" i="1" s="1"/>
  <c r="Z206" i="1" s="1"/>
  <c r="L134" i="1"/>
  <c r="M134" i="1" s="1"/>
  <c r="N134" i="1" s="1"/>
  <c r="O134" i="1" s="1"/>
  <c r="P134" i="1" s="1"/>
  <c r="Q134" i="1" s="1"/>
  <c r="R134" i="1" s="1"/>
  <c r="S134" i="1" s="1"/>
  <c r="T134" i="1" s="1"/>
  <c r="U134" i="1" s="1"/>
  <c r="V134" i="1" s="1"/>
  <c r="W134" i="1" s="1"/>
  <c r="X134" i="1" s="1"/>
  <c r="Y134" i="1" s="1"/>
  <c r="Z134" i="1" s="1"/>
  <c r="L62" i="1"/>
  <c r="M62" i="1" s="1"/>
  <c r="N62" i="1" s="1"/>
  <c r="O62" i="1" s="1"/>
  <c r="P62" i="1" s="1"/>
  <c r="Q62" i="1" s="1"/>
  <c r="R62" i="1" s="1"/>
  <c r="S62" i="1" s="1"/>
  <c r="T62" i="1" s="1"/>
  <c r="U62" i="1" s="1"/>
  <c r="V62" i="1" s="1"/>
  <c r="W62" i="1" s="1"/>
  <c r="X62" i="1" s="1"/>
  <c r="Y62" i="1" s="1"/>
  <c r="Z62" i="1" s="1"/>
  <c r="L171" i="1"/>
  <c r="L14" i="1" s="1"/>
  <c r="M172" i="1"/>
  <c r="C3" i="5"/>
  <c r="I242" i="1"/>
  <c r="I170" i="1"/>
  <c r="I206" i="1"/>
  <c r="I134" i="1"/>
  <c r="I62" i="1"/>
  <c r="M9" i="1"/>
  <c r="H10" i="2"/>
  <c r="K64" i="1"/>
  <c r="K66" i="1"/>
  <c r="L66" i="1" s="1"/>
  <c r="M66" i="1" s="1"/>
  <c r="N66" i="1" s="1"/>
  <c r="L98" i="1"/>
  <c r="M98" i="1" s="1"/>
  <c r="N98" i="1" s="1"/>
  <c r="O98" i="1" s="1"/>
  <c r="P98" i="1" s="1"/>
  <c r="Q98" i="1" s="1"/>
  <c r="R98" i="1" s="1"/>
  <c r="S98" i="1" s="1"/>
  <c r="T98" i="1" s="1"/>
  <c r="U98" i="1" s="1"/>
  <c r="V98" i="1" s="1"/>
  <c r="W98" i="1" s="1"/>
  <c r="X98" i="1" s="1"/>
  <c r="Y98" i="1" s="1"/>
  <c r="Z98" i="1" s="1"/>
  <c r="R100" i="1"/>
  <c r="H26" i="2"/>
  <c r="K171" i="1"/>
  <c r="K14" i="1" s="1"/>
  <c r="H20" i="2"/>
  <c r="H46" i="2"/>
  <c r="H7" i="2"/>
  <c r="K139" i="1"/>
  <c r="L139" i="1" s="1"/>
  <c r="M139" i="1" s="1"/>
  <c r="N139" i="1" s="1"/>
  <c r="O139" i="1" s="1"/>
  <c r="P139" i="1" s="1"/>
  <c r="Q139" i="1" s="1"/>
  <c r="R139" i="1" s="1"/>
  <c r="S139" i="1" s="1"/>
  <c r="T139" i="1" s="1"/>
  <c r="U139" i="1" s="1"/>
  <c r="V139" i="1" s="1"/>
  <c r="W139" i="1" s="1"/>
  <c r="X139" i="1" s="1"/>
  <c r="Y139" i="1" s="1"/>
  <c r="Z139" i="1" s="1"/>
  <c r="J135" i="1"/>
  <c r="J13" i="1" s="1"/>
  <c r="K142" i="1"/>
  <c r="L142" i="1" s="1"/>
  <c r="M142" i="1" s="1"/>
  <c r="N142" i="1" s="1"/>
  <c r="L208" i="1"/>
  <c r="H8" i="2"/>
  <c r="H84" i="2"/>
  <c r="J171" i="1"/>
  <c r="J14" i="1" s="1"/>
  <c r="K209" i="1"/>
  <c r="L209" i="1" s="1"/>
  <c r="M209" i="1" s="1"/>
  <c r="N209" i="1" s="1"/>
  <c r="O209" i="1" s="1"/>
  <c r="P209" i="1" s="1"/>
  <c r="Q209" i="1" s="1"/>
  <c r="R209" i="1" s="1"/>
  <c r="S209" i="1" s="1"/>
  <c r="T209" i="1" s="1"/>
  <c r="U209" i="1" s="1"/>
  <c r="V209" i="1" s="1"/>
  <c r="W209" i="1" s="1"/>
  <c r="X209" i="1" s="1"/>
  <c r="Y209" i="1" s="1"/>
  <c r="Z209" i="1" s="1"/>
  <c r="J207" i="1"/>
  <c r="J15" i="1" s="1"/>
  <c r="H88" i="2"/>
  <c r="K136" i="1"/>
  <c r="H120" i="2"/>
  <c r="H122" i="2"/>
  <c r="K146" i="1"/>
  <c r="L146" i="1" s="1"/>
  <c r="M146" i="1" s="1"/>
  <c r="N146" i="1" s="1"/>
  <c r="O146" i="1" s="1"/>
  <c r="P146" i="1" s="1"/>
  <c r="Q146" i="1" s="1"/>
  <c r="R146" i="1" s="1"/>
  <c r="S146" i="1" s="1"/>
  <c r="T146" i="1" s="1"/>
  <c r="U146" i="1" s="1"/>
  <c r="V146" i="1" s="1"/>
  <c r="W146" i="1" s="1"/>
  <c r="X146" i="1" s="1"/>
  <c r="Y146" i="1" s="1"/>
  <c r="Z146" i="1" s="1"/>
  <c r="L244" i="1"/>
  <c r="K243" i="1"/>
  <c r="K16" i="1" s="1"/>
  <c r="H114" i="2"/>
  <c r="H124" i="2"/>
  <c r="H116" i="2"/>
  <c r="H126" i="2"/>
  <c r="J243" i="1"/>
  <c r="J16" i="1" s="1"/>
  <c r="R42" i="6"/>
  <c r="AP42" i="6"/>
  <c r="W42" i="6"/>
  <c r="K42" i="6"/>
  <c r="S42" i="6"/>
  <c r="AA42" i="6"/>
  <c r="AQ42" i="6"/>
  <c r="AI42" i="6"/>
  <c r="E42" i="6"/>
  <c r="E46" i="6" s="1"/>
  <c r="E49" i="6" s="1"/>
  <c r="M42" i="6"/>
  <c r="U42" i="6"/>
  <c r="AC42" i="6"/>
  <c r="AK42" i="6"/>
  <c r="AS42" i="6"/>
  <c r="G42" i="6"/>
  <c r="AE42" i="6"/>
  <c r="AM42" i="6"/>
  <c r="P42" i="6"/>
  <c r="X42" i="6"/>
  <c r="AF42" i="6"/>
  <c r="AN42" i="6"/>
  <c r="J42" i="6"/>
  <c r="H42" i="6"/>
  <c r="AH42" i="6"/>
  <c r="AU42" i="6"/>
  <c r="E15" i="4"/>
  <c r="E8" i="4" s="1"/>
  <c r="Z42" i="6"/>
  <c r="F18" i="4"/>
  <c r="G29" i="4"/>
  <c r="D31" i="6"/>
  <c r="D33" i="6" s="1"/>
  <c r="D37" i="6" s="1"/>
  <c r="D39" i="6" s="1"/>
  <c r="D51" i="6" s="1"/>
  <c r="G30" i="4"/>
  <c r="F19" i="4"/>
  <c r="F43" i="6"/>
  <c r="K61" i="1" l="1"/>
  <c r="K205" i="1"/>
  <c r="K97" i="1"/>
  <c r="K241" i="1"/>
  <c r="K133" i="1"/>
  <c r="H118" i="2"/>
  <c r="K27" i="1"/>
  <c r="K10" i="1" s="1"/>
  <c r="F15" i="4"/>
  <c r="F8" i="4" s="1"/>
  <c r="F13" i="4" s="1"/>
  <c r="D7" i="5"/>
  <c r="G19" i="4"/>
  <c r="H30" i="4"/>
  <c r="G3" i="5"/>
  <c r="N9" i="1"/>
  <c r="M8" i="1"/>
  <c r="N172" i="1"/>
  <c r="M171" i="1"/>
  <c r="M14" i="1" s="1"/>
  <c r="H24" i="2"/>
  <c r="J17" i="1"/>
  <c r="M27" i="1"/>
  <c r="M10" i="1" s="1"/>
  <c r="N28" i="1"/>
  <c r="J25" i="1"/>
  <c r="J7" i="1"/>
  <c r="S100" i="1"/>
  <c r="L205" i="1"/>
  <c r="L241" i="1"/>
  <c r="L169" i="1"/>
  <c r="L97" i="1"/>
  <c r="L133" i="1"/>
  <c r="L61" i="1"/>
  <c r="M208" i="1"/>
  <c r="L207" i="1"/>
  <c r="L15" i="1" s="1"/>
  <c r="L243" i="1"/>
  <c r="L16" i="1" s="1"/>
  <c r="M244" i="1"/>
  <c r="L100" i="1"/>
  <c r="K99" i="1"/>
  <c r="K12" i="1" s="1"/>
  <c r="R63" i="1"/>
  <c r="R11" i="1" s="1"/>
  <c r="S64" i="1"/>
  <c r="I241" i="1"/>
  <c r="I205" i="1"/>
  <c r="I133" i="1"/>
  <c r="I169" i="1"/>
  <c r="I97" i="1"/>
  <c r="I61" i="1"/>
  <c r="F44" i="6"/>
  <c r="F46" i="6" s="1"/>
  <c r="F49" i="6" s="1"/>
  <c r="G43" i="6"/>
  <c r="F35" i="6"/>
  <c r="Q63" i="1"/>
  <c r="Q11" i="1" s="1"/>
  <c r="Q105" i="1"/>
  <c r="P99" i="1"/>
  <c r="P12" i="1" s="1"/>
  <c r="C7" i="5"/>
  <c r="E7" i="4"/>
  <c r="G15" i="1"/>
  <c r="I18" i="1" s="1"/>
  <c r="H44" i="2"/>
  <c r="H48" i="2"/>
  <c r="H4" i="4"/>
  <c r="H80" i="2"/>
  <c r="H18" i="2"/>
  <c r="H29" i="4"/>
  <c r="G18" i="4"/>
  <c r="E31" i="6"/>
  <c r="E33" i="6" s="1"/>
  <c r="E37" i="6" s="1"/>
  <c r="E39" i="6" s="1"/>
  <c r="E51" i="6" s="1"/>
  <c r="L136" i="1"/>
  <c r="K135" i="1"/>
  <c r="K13" i="1" s="1"/>
  <c r="K207" i="1"/>
  <c r="K15" i="1" s="1"/>
  <c r="K17" i="1" s="1"/>
  <c r="L64" i="1"/>
  <c r="K63" i="1"/>
  <c r="K11" i="1" s="1"/>
  <c r="D29" i="6"/>
  <c r="E3" i="3"/>
  <c r="E6" i="4"/>
  <c r="O63" i="1"/>
  <c r="O11" i="1" s="1"/>
  <c r="P63" i="1"/>
  <c r="P11" i="1" s="1"/>
  <c r="L27" i="1"/>
  <c r="L10" i="1" s="1"/>
  <c r="C4" i="5"/>
  <c r="F11" i="4" l="1"/>
  <c r="F31" i="6"/>
  <c r="F33" i="6" s="1"/>
  <c r="F37" i="6" s="1"/>
  <c r="F39" i="6" s="1"/>
  <c r="F51" i="6" s="1"/>
  <c r="G15" i="4"/>
  <c r="G8" i="4" s="1"/>
  <c r="H43" i="6"/>
  <c r="G35" i="6"/>
  <c r="G44" i="6"/>
  <c r="G46" i="6" s="1"/>
  <c r="G49" i="6" s="1"/>
  <c r="L135" i="1"/>
  <c r="L13" i="1" s="1"/>
  <c r="M136" i="1"/>
  <c r="N244" i="1"/>
  <c r="M243" i="1"/>
  <c r="M16" i="1" s="1"/>
  <c r="M7" i="1"/>
  <c r="M25" i="1"/>
  <c r="E29" i="6"/>
  <c r="F3" i="3"/>
  <c r="F6" i="4"/>
  <c r="F7" i="4" s="1"/>
  <c r="M100" i="1"/>
  <c r="L99" i="1"/>
  <c r="L12" i="1" s="1"/>
  <c r="C6" i="5"/>
  <c r="C8" i="5" s="1"/>
  <c r="C9" i="5" s="1"/>
  <c r="H2" i="4"/>
  <c r="G2" i="4"/>
  <c r="D4" i="5"/>
  <c r="J18" i="1"/>
  <c r="R105" i="1"/>
  <c r="Q99" i="1"/>
  <c r="Q12" i="1" s="1"/>
  <c r="N171" i="1"/>
  <c r="N14" i="1" s="1"/>
  <c r="O172" i="1"/>
  <c r="I30" i="4"/>
  <c r="H19" i="4"/>
  <c r="E4" i="5"/>
  <c r="K18" i="1"/>
  <c r="L63" i="1"/>
  <c r="L11" i="1" s="1"/>
  <c r="M64" i="1"/>
  <c r="S63" i="1"/>
  <c r="S11" i="1" s="1"/>
  <c r="T64" i="1"/>
  <c r="I29" i="4"/>
  <c r="H18" i="4"/>
  <c r="J241" i="1"/>
  <c r="J205" i="1"/>
  <c r="J169" i="1"/>
  <c r="J97" i="1"/>
  <c r="J133" i="1"/>
  <c r="J61" i="1"/>
  <c r="H3" i="5"/>
  <c r="N8" i="1"/>
  <c r="O9" i="1"/>
  <c r="M207" i="1"/>
  <c r="M15" i="1" s="1"/>
  <c r="N208" i="1"/>
  <c r="T100" i="1"/>
  <c r="N27" i="1"/>
  <c r="N10" i="1" s="1"/>
  <c r="O28" i="1"/>
  <c r="L17" i="1" l="1"/>
  <c r="F4" i="5"/>
  <c r="L18" i="1"/>
  <c r="F29" i="6"/>
  <c r="G3" i="3"/>
  <c r="G6" i="4"/>
  <c r="G7" i="4" s="1"/>
  <c r="U100" i="1"/>
  <c r="O171" i="1"/>
  <c r="O14" i="1" s="1"/>
  <c r="P172" i="1"/>
  <c r="J29" i="4"/>
  <c r="I18" i="4"/>
  <c r="E7" i="5"/>
  <c r="G13" i="4"/>
  <c r="G11" i="4"/>
  <c r="U64" i="1"/>
  <c r="T63" i="1"/>
  <c r="T11" i="1" s="1"/>
  <c r="J30" i="4"/>
  <c r="I19" i="4"/>
  <c r="F10" i="4"/>
  <c r="F12" i="4"/>
  <c r="M241" i="1"/>
  <c r="M205" i="1"/>
  <c r="M169" i="1"/>
  <c r="M133" i="1"/>
  <c r="M61" i="1"/>
  <c r="M97" i="1"/>
  <c r="N136" i="1"/>
  <c r="M135" i="1"/>
  <c r="M13" i="1" s="1"/>
  <c r="I3" i="5"/>
  <c r="O8" i="1"/>
  <c r="P9" i="1"/>
  <c r="S105" i="1"/>
  <c r="R99" i="1"/>
  <c r="R12" i="1" s="1"/>
  <c r="O244" i="1"/>
  <c r="N243" i="1"/>
  <c r="N16" i="1" s="1"/>
  <c r="O208" i="1"/>
  <c r="N207" i="1"/>
  <c r="N15" i="1" s="1"/>
  <c r="N64" i="1"/>
  <c r="M63" i="1"/>
  <c r="M11" i="1" s="1"/>
  <c r="N100" i="1"/>
  <c r="N99" i="1" s="1"/>
  <c r="N12" i="1" s="1"/>
  <c r="M99" i="1"/>
  <c r="M12" i="1" s="1"/>
  <c r="P28" i="1"/>
  <c r="O27" i="1"/>
  <c r="O10" i="1" s="1"/>
  <c r="N7" i="1"/>
  <c r="N25" i="1"/>
  <c r="G31" i="6"/>
  <c r="G33" i="6" s="1"/>
  <c r="G37" i="6" s="1"/>
  <c r="G39" i="6" s="1"/>
  <c r="G51" i="6" s="1"/>
  <c r="H15" i="4"/>
  <c r="H8" i="4" s="1"/>
  <c r="D6" i="5"/>
  <c r="D8" i="5" s="1"/>
  <c r="D9" i="5" s="1"/>
  <c r="I43" i="6"/>
  <c r="H35" i="6"/>
  <c r="H44" i="6"/>
  <c r="H46" i="6" s="1"/>
  <c r="H49" i="6" s="1"/>
  <c r="M17" i="1" l="1"/>
  <c r="G4" i="5" s="1"/>
  <c r="G12" i="4"/>
  <c r="G10" i="4"/>
  <c r="M18" i="1"/>
  <c r="J3" i="5"/>
  <c r="Q9" i="1"/>
  <c r="P8" i="1"/>
  <c r="Q172" i="1"/>
  <c r="P171" i="1"/>
  <c r="P14" i="1" s="1"/>
  <c r="O25" i="1"/>
  <c r="O7" i="1"/>
  <c r="U63" i="1"/>
  <c r="U11" i="1" s="1"/>
  <c r="V64" i="1"/>
  <c r="N169" i="1"/>
  <c r="N205" i="1"/>
  <c r="N241" i="1"/>
  <c r="N133" i="1"/>
  <c r="N97" i="1"/>
  <c r="N61" i="1"/>
  <c r="J19" i="4"/>
  <c r="K30" i="4"/>
  <c r="N63" i="1"/>
  <c r="N11" i="1" s="1"/>
  <c r="Q28" i="1"/>
  <c r="P27" i="1"/>
  <c r="P10" i="1" s="1"/>
  <c r="P208" i="1"/>
  <c r="O207" i="1"/>
  <c r="O15" i="1" s="1"/>
  <c r="V100" i="1"/>
  <c r="P244" i="1"/>
  <c r="O243" i="1"/>
  <c r="O16" i="1" s="1"/>
  <c r="N135" i="1"/>
  <c r="N13" i="1" s="1"/>
  <c r="O136" i="1"/>
  <c r="E6" i="5"/>
  <c r="E8" i="5" s="1"/>
  <c r="E9" i="5" s="1"/>
  <c r="H11" i="4"/>
  <c r="F7" i="5"/>
  <c r="F9" i="5" s="1"/>
  <c r="H13" i="4"/>
  <c r="H31" i="6"/>
  <c r="I15" i="4"/>
  <c r="I8" i="4" s="1"/>
  <c r="G29" i="6"/>
  <c r="H3" i="3"/>
  <c r="H6" i="4"/>
  <c r="J43" i="6"/>
  <c r="I35" i="6"/>
  <c r="I44" i="6"/>
  <c r="I46" i="6" s="1"/>
  <c r="I49" i="6" s="1"/>
  <c r="T105" i="1"/>
  <c r="S99" i="1"/>
  <c r="S12" i="1" s="1"/>
  <c r="K29" i="4"/>
  <c r="J18" i="4"/>
  <c r="N17" i="1" l="1"/>
  <c r="F6" i="5"/>
  <c r="F8" i="5" s="1"/>
  <c r="W100" i="1"/>
  <c r="H29" i="6"/>
  <c r="H32" i="6" s="1"/>
  <c r="H33" i="6" s="1"/>
  <c r="H37" i="6" s="1"/>
  <c r="H39" i="6" s="1"/>
  <c r="H51" i="6" s="1"/>
  <c r="I3" i="3"/>
  <c r="I6" i="4"/>
  <c r="Q208" i="1"/>
  <c r="P207" i="1"/>
  <c r="P15" i="1" s="1"/>
  <c r="P7" i="1"/>
  <c r="P25" i="1"/>
  <c r="H4" i="5"/>
  <c r="N18" i="1"/>
  <c r="R172" i="1"/>
  <c r="Q171" i="1"/>
  <c r="Q14" i="1" s="1"/>
  <c r="L30" i="4"/>
  <c r="K19" i="4"/>
  <c r="W64" i="1"/>
  <c r="V63" i="1"/>
  <c r="V11" i="1" s="1"/>
  <c r="L29" i="4"/>
  <c r="K18" i="4"/>
  <c r="G7" i="5"/>
  <c r="G9" i="5" s="1"/>
  <c r="I11" i="4"/>
  <c r="I13" i="4"/>
  <c r="O135" i="1"/>
  <c r="O13" i="1" s="1"/>
  <c r="O17" i="1" s="1"/>
  <c r="P136" i="1"/>
  <c r="K3" i="5"/>
  <c r="R9" i="1"/>
  <c r="Q8" i="1"/>
  <c r="I31" i="6"/>
  <c r="J15" i="4"/>
  <c r="J8" i="4" s="1"/>
  <c r="U105" i="1"/>
  <c r="T99" i="1"/>
  <c r="T12" i="1" s="1"/>
  <c r="O205" i="1"/>
  <c r="O241" i="1"/>
  <c r="O169" i="1"/>
  <c r="O97" i="1"/>
  <c r="O61" i="1"/>
  <c r="O133" i="1"/>
  <c r="R28" i="1"/>
  <c r="Q27" i="1"/>
  <c r="Q10" i="1" s="1"/>
  <c r="P243" i="1"/>
  <c r="P16" i="1" s="1"/>
  <c r="Q244" i="1"/>
  <c r="J44" i="6"/>
  <c r="J46" i="6" s="1"/>
  <c r="J49" i="6" s="1"/>
  <c r="K43" i="6"/>
  <c r="J35" i="6"/>
  <c r="H7" i="4"/>
  <c r="P241" i="1" l="1"/>
  <c r="P169" i="1"/>
  <c r="P133" i="1"/>
  <c r="P205" i="1"/>
  <c r="P61" i="1"/>
  <c r="P97" i="1"/>
  <c r="P135" i="1"/>
  <c r="P13" i="1" s="1"/>
  <c r="P17" i="1" s="1"/>
  <c r="Q136" i="1"/>
  <c r="W63" i="1"/>
  <c r="W11" i="1" s="1"/>
  <c r="X64" i="1"/>
  <c r="V105" i="1"/>
  <c r="U99" i="1"/>
  <c r="U12" i="1" s="1"/>
  <c r="I4" i="5"/>
  <c r="O18" i="1"/>
  <c r="X100" i="1"/>
  <c r="J13" i="4"/>
  <c r="H7" i="5"/>
  <c r="H9" i="5" s="1"/>
  <c r="J11" i="4"/>
  <c r="L19" i="4"/>
  <c r="M30" i="4"/>
  <c r="R208" i="1"/>
  <c r="Q207" i="1"/>
  <c r="Q15" i="1" s="1"/>
  <c r="K35" i="6"/>
  <c r="K44" i="6"/>
  <c r="K46" i="6" s="1"/>
  <c r="K49" i="6" s="1"/>
  <c r="L43" i="6"/>
  <c r="H10" i="4"/>
  <c r="H12" i="4"/>
  <c r="I7" i="4"/>
  <c r="R244" i="1"/>
  <c r="Q243" i="1"/>
  <c r="Q16" i="1" s="1"/>
  <c r="Q25" i="1"/>
  <c r="Q7" i="1"/>
  <c r="R171" i="1"/>
  <c r="R14" i="1" s="1"/>
  <c r="S172" i="1"/>
  <c r="G6" i="5"/>
  <c r="G8" i="5" s="1"/>
  <c r="S28" i="1"/>
  <c r="R27" i="1"/>
  <c r="R10" i="1" s="1"/>
  <c r="L3" i="5"/>
  <c r="S9" i="1"/>
  <c r="R8" i="1"/>
  <c r="I29" i="6"/>
  <c r="I32" i="6" s="1"/>
  <c r="I33" i="6" s="1"/>
  <c r="I37" i="6" s="1"/>
  <c r="I39" i="6" s="1"/>
  <c r="I51" i="6" s="1"/>
  <c r="J6" i="4"/>
  <c r="J3" i="3"/>
  <c r="J31" i="6"/>
  <c r="K15" i="4"/>
  <c r="K8" i="4" s="1"/>
  <c r="M29" i="4"/>
  <c r="L18" i="4"/>
  <c r="I12" i="4" l="1"/>
  <c r="I10" i="4"/>
  <c r="J7" i="4"/>
  <c r="R207" i="1"/>
  <c r="R15" i="1" s="1"/>
  <c r="S208" i="1"/>
  <c r="J4" i="5"/>
  <c r="P18" i="1"/>
  <c r="H6" i="5"/>
  <c r="H8" i="5" s="1"/>
  <c r="K19" i="1"/>
  <c r="K20" i="1" s="1"/>
  <c r="J19" i="1"/>
  <c r="J20" i="1" s="1"/>
  <c r="N30" i="4"/>
  <c r="M19" i="4"/>
  <c r="K31" i="6"/>
  <c r="L15" i="4"/>
  <c r="L8" i="4" s="1"/>
  <c r="N29" i="4"/>
  <c r="M18" i="4"/>
  <c r="S171" i="1"/>
  <c r="S14" i="1" s="1"/>
  <c r="T172" i="1"/>
  <c r="I7" i="5"/>
  <c r="I9" i="5" s="1"/>
  <c r="K11" i="4"/>
  <c r="K13" i="4"/>
  <c r="M3" i="5"/>
  <c r="T9" i="1"/>
  <c r="S8" i="1"/>
  <c r="W105" i="1"/>
  <c r="V99" i="1"/>
  <c r="V12" i="1" s="1"/>
  <c r="R25" i="1"/>
  <c r="R7" i="1"/>
  <c r="L44" i="6"/>
  <c r="L46" i="6" s="1"/>
  <c r="L49" i="6" s="1"/>
  <c r="M43" i="6"/>
  <c r="L35" i="6"/>
  <c r="Y64" i="1"/>
  <c r="X63" i="1"/>
  <c r="X11" i="1" s="1"/>
  <c r="Q241" i="1"/>
  <c r="Q205" i="1"/>
  <c r="Q169" i="1"/>
  <c r="Q133" i="1"/>
  <c r="Q61" i="1"/>
  <c r="Q97" i="1"/>
  <c r="S244" i="1"/>
  <c r="R243" i="1"/>
  <c r="R16" i="1" s="1"/>
  <c r="Q135" i="1"/>
  <c r="Q13" i="1" s="1"/>
  <c r="Q17" i="1" s="1"/>
  <c r="R136" i="1"/>
  <c r="J29" i="6"/>
  <c r="J32" i="6" s="1"/>
  <c r="J33" i="6" s="1"/>
  <c r="J37" i="6" s="1"/>
  <c r="J39" i="6" s="1"/>
  <c r="J51" i="6" s="1"/>
  <c r="K6" i="4"/>
  <c r="K3" i="3"/>
  <c r="T28" i="1"/>
  <c r="S27" i="1"/>
  <c r="S10" i="1" s="1"/>
  <c r="Y100" i="1"/>
  <c r="K29" i="6" l="1"/>
  <c r="K32" i="6" s="1"/>
  <c r="L3" i="3"/>
  <c r="L6" i="4"/>
  <c r="J6" i="5" s="1"/>
  <c r="J8" i="5" s="1"/>
  <c r="Y63" i="1"/>
  <c r="Y11" i="1" s="1"/>
  <c r="Z64" i="1"/>
  <c r="X105" i="1"/>
  <c r="W99" i="1"/>
  <c r="W12" i="1" s="1"/>
  <c r="T171" i="1"/>
  <c r="T14" i="1" s="1"/>
  <c r="U172" i="1"/>
  <c r="S25" i="1"/>
  <c r="S7" i="1"/>
  <c r="L31" i="6"/>
  <c r="M15" i="4"/>
  <c r="M8" i="4" s="1"/>
  <c r="T208" i="1"/>
  <c r="S207" i="1"/>
  <c r="S15" i="1" s="1"/>
  <c r="M44" i="6"/>
  <c r="M46" i="6" s="1"/>
  <c r="M49" i="6" s="1"/>
  <c r="N43" i="6"/>
  <c r="M35" i="6"/>
  <c r="N3" i="5"/>
  <c r="U9" i="1"/>
  <c r="T8" i="1"/>
  <c r="N18" i="4"/>
  <c r="O29" i="4"/>
  <c r="K4" i="5"/>
  <c r="Q18" i="1"/>
  <c r="J7" i="5"/>
  <c r="J9" i="5" s="1"/>
  <c r="L11" i="4"/>
  <c r="L13" i="4"/>
  <c r="J12" i="4"/>
  <c r="L19" i="1" s="1"/>
  <c r="L20" i="1" s="1"/>
  <c r="J10" i="4"/>
  <c r="K7" i="4"/>
  <c r="I6" i="5"/>
  <c r="I8" i="5" s="1"/>
  <c r="K33" i="6"/>
  <c r="K37" i="6" s="1"/>
  <c r="K39" i="6" s="1"/>
  <c r="K51" i="6" s="1"/>
  <c r="S243" i="1"/>
  <c r="S16" i="1" s="1"/>
  <c r="T244" i="1"/>
  <c r="R241" i="1"/>
  <c r="R169" i="1"/>
  <c r="R133" i="1"/>
  <c r="R97" i="1"/>
  <c r="R205" i="1"/>
  <c r="R61" i="1"/>
  <c r="S136" i="1"/>
  <c r="R135" i="1"/>
  <c r="R13" i="1" s="1"/>
  <c r="R17" i="1" s="1"/>
  <c r="Z100" i="1"/>
  <c r="T27" i="1"/>
  <c r="T10" i="1" s="1"/>
  <c r="U28" i="1"/>
  <c r="O30" i="4"/>
  <c r="N19" i="4"/>
  <c r="U27" i="1" l="1"/>
  <c r="U10" i="1" s="1"/>
  <c r="V28" i="1"/>
  <c r="P30" i="4"/>
  <c r="O19" i="4"/>
  <c r="T136" i="1"/>
  <c r="S135" i="1"/>
  <c r="S13" i="1" s="1"/>
  <c r="S17" i="1" s="1"/>
  <c r="U244" i="1"/>
  <c r="T243" i="1"/>
  <c r="T16" i="1" s="1"/>
  <c r="U208" i="1"/>
  <c r="T207" i="1"/>
  <c r="T15" i="1" s="1"/>
  <c r="K7" i="5"/>
  <c r="K9" i="5" s="1"/>
  <c r="M11" i="4"/>
  <c r="M13" i="4"/>
  <c r="Z63" i="1"/>
  <c r="Z11" i="1" s="1"/>
  <c r="H42" i="2"/>
  <c r="Y105" i="1"/>
  <c r="X99" i="1"/>
  <c r="X12" i="1" s="1"/>
  <c r="N44" i="6"/>
  <c r="N46" i="6" s="1"/>
  <c r="N49" i="6" s="1"/>
  <c r="N35" i="6"/>
  <c r="O43" i="6"/>
  <c r="O3" i="5"/>
  <c r="U8" i="1"/>
  <c r="V9" i="1"/>
  <c r="H78" i="2"/>
  <c r="K12" i="4"/>
  <c r="L7" i="4"/>
  <c r="K10" i="4"/>
  <c r="P29" i="4"/>
  <c r="O18" i="4"/>
  <c r="S169" i="1"/>
  <c r="S133" i="1"/>
  <c r="S241" i="1"/>
  <c r="S205" i="1"/>
  <c r="S61" i="1"/>
  <c r="S97" i="1"/>
  <c r="L29" i="6"/>
  <c r="L32" i="6" s="1"/>
  <c r="L33" i="6" s="1"/>
  <c r="L37" i="6" s="1"/>
  <c r="L39" i="6" s="1"/>
  <c r="L51" i="6" s="1"/>
  <c r="M3" i="3"/>
  <c r="M6" i="4"/>
  <c r="M31" i="6"/>
  <c r="M33" i="6" s="1"/>
  <c r="M37" i="6" s="1"/>
  <c r="M39" i="6" s="1"/>
  <c r="M51" i="6" s="1"/>
  <c r="N15" i="4"/>
  <c r="N8" i="4" s="1"/>
  <c r="V172" i="1"/>
  <c r="U171" i="1"/>
  <c r="U14" i="1" s="1"/>
  <c r="L4" i="5"/>
  <c r="R18" i="1"/>
  <c r="T7" i="1"/>
  <c r="T25" i="1"/>
  <c r="Q29" i="4" l="1"/>
  <c r="P18" i="4"/>
  <c r="M7" i="4"/>
  <c r="L12" i="4"/>
  <c r="L10" i="4"/>
  <c r="V244" i="1"/>
  <c r="U243" i="1"/>
  <c r="U16" i="1" s="1"/>
  <c r="P43" i="6"/>
  <c r="O35" i="6"/>
  <c r="O44" i="6"/>
  <c r="O46" i="6" s="1"/>
  <c r="O49" i="6" s="1"/>
  <c r="M4" i="5"/>
  <c r="S18" i="1"/>
  <c r="V171" i="1"/>
  <c r="V14" i="1" s="1"/>
  <c r="W172" i="1"/>
  <c r="T135" i="1"/>
  <c r="T13" i="1" s="1"/>
  <c r="T17" i="1" s="1"/>
  <c r="U136" i="1"/>
  <c r="L7" i="5"/>
  <c r="L9" i="5" s="1"/>
  <c r="N11" i="4"/>
  <c r="N13" i="4"/>
  <c r="Q30" i="4"/>
  <c r="P19" i="4"/>
  <c r="T241" i="1"/>
  <c r="T205" i="1"/>
  <c r="T169" i="1"/>
  <c r="T61" i="1"/>
  <c r="T133" i="1"/>
  <c r="T97" i="1"/>
  <c r="K6" i="5"/>
  <c r="K8" i="5" s="1"/>
  <c r="P3" i="5"/>
  <c r="V8" i="1"/>
  <c r="W9" i="1"/>
  <c r="V27" i="1"/>
  <c r="V10" i="1" s="1"/>
  <c r="W28" i="1"/>
  <c r="M29" i="6"/>
  <c r="N3" i="3"/>
  <c r="N6" i="4"/>
  <c r="L6" i="5" s="1"/>
  <c r="L8" i="5" s="1"/>
  <c r="N31" i="6"/>
  <c r="O15" i="4"/>
  <c r="O8" i="4" s="1"/>
  <c r="U7" i="1"/>
  <c r="U25" i="1"/>
  <c r="Z105" i="1"/>
  <c r="Z99" i="1" s="1"/>
  <c r="Z12" i="1" s="1"/>
  <c r="Y99" i="1"/>
  <c r="Y12" i="1" s="1"/>
  <c r="U207" i="1"/>
  <c r="U15" i="1" s="1"/>
  <c r="V208" i="1"/>
  <c r="N4" i="5" l="1"/>
  <c r="T18" i="1"/>
  <c r="Q3" i="5"/>
  <c r="W8" i="1"/>
  <c r="X9" i="1"/>
  <c r="W244" i="1"/>
  <c r="V243" i="1"/>
  <c r="V16" i="1" s="1"/>
  <c r="O13" i="4"/>
  <c r="O11" i="4"/>
  <c r="M7" i="5"/>
  <c r="M9" i="5" s="1"/>
  <c r="R30" i="4"/>
  <c r="Q19" i="4"/>
  <c r="W171" i="1"/>
  <c r="W14" i="1" s="1"/>
  <c r="X172" i="1"/>
  <c r="M12" i="4"/>
  <c r="N7" i="4"/>
  <c r="M10" i="4"/>
  <c r="X28" i="1"/>
  <c r="W27" i="1"/>
  <c r="W10" i="1" s="1"/>
  <c r="V7" i="1"/>
  <c r="V25" i="1"/>
  <c r="W208" i="1"/>
  <c r="V207" i="1"/>
  <c r="V15" i="1" s="1"/>
  <c r="O31" i="6"/>
  <c r="P15" i="4"/>
  <c r="P8" i="4" s="1"/>
  <c r="U241" i="1"/>
  <c r="U205" i="1"/>
  <c r="U97" i="1"/>
  <c r="U169" i="1"/>
  <c r="U133" i="1"/>
  <c r="U61" i="1"/>
  <c r="Q18" i="4"/>
  <c r="R29" i="4"/>
  <c r="N29" i="6"/>
  <c r="N32" i="6" s="1"/>
  <c r="N33" i="6" s="1"/>
  <c r="N37" i="6" s="1"/>
  <c r="N39" i="6" s="1"/>
  <c r="N51" i="6" s="1"/>
  <c r="O3" i="3"/>
  <c r="O6" i="4"/>
  <c r="V136" i="1"/>
  <c r="U135" i="1"/>
  <c r="U13" i="1" s="1"/>
  <c r="U17" i="1" s="1"/>
  <c r="Q43" i="6"/>
  <c r="P35" i="6"/>
  <c r="P44" i="6"/>
  <c r="P46" i="6" s="1"/>
  <c r="P49" i="6" s="1"/>
  <c r="V169" i="1" l="1"/>
  <c r="V205" i="1"/>
  <c r="V241" i="1"/>
  <c r="V97" i="1"/>
  <c r="V133" i="1"/>
  <c r="V61" i="1"/>
  <c r="Y172" i="1"/>
  <c r="X171" i="1"/>
  <c r="X14" i="1" s="1"/>
  <c r="M6" i="5"/>
  <c r="M8" i="5" s="1"/>
  <c r="W243" i="1"/>
  <c r="W16" i="1" s="1"/>
  <c r="X244" i="1"/>
  <c r="Y28" i="1"/>
  <c r="X27" i="1"/>
  <c r="X10" i="1" s="1"/>
  <c r="R3" i="5"/>
  <c r="Y9" i="1"/>
  <c r="X8" i="1"/>
  <c r="W7" i="1"/>
  <c r="W25" i="1"/>
  <c r="S29" i="4"/>
  <c r="R18" i="4"/>
  <c r="R19" i="4"/>
  <c r="S30" i="4"/>
  <c r="P31" i="6"/>
  <c r="Q15" i="4"/>
  <c r="Q8" i="4" s="1"/>
  <c r="N10" i="4"/>
  <c r="O7" i="4"/>
  <c r="N12" i="4"/>
  <c r="P11" i="4"/>
  <c r="N7" i="5"/>
  <c r="N9" i="5" s="1"/>
  <c r="P13" i="4"/>
  <c r="O29" i="6"/>
  <c r="O32" i="6" s="1"/>
  <c r="O33" i="6" s="1"/>
  <c r="O37" i="6" s="1"/>
  <c r="O39" i="6" s="1"/>
  <c r="O51" i="6" s="1"/>
  <c r="P3" i="3"/>
  <c r="P6" i="4"/>
  <c r="R43" i="6"/>
  <c r="Q35" i="6"/>
  <c r="Q44" i="6"/>
  <c r="Q46" i="6" s="1"/>
  <c r="Q49" i="6" s="1"/>
  <c r="O4" i="5"/>
  <c r="U18" i="1"/>
  <c r="V135" i="1"/>
  <c r="V13" i="1" s="1"/>
  <c r="V17" i="1" s="1"/>
  <c r="W136" i="1"/>
  <c r="W207" i="1"/>
  <c r="W15" i="1" s="1"/>
  <c r="X208" i="1"/>
  <c r="Y171" i="1" l="1"/>
  <c r="Y14" i="1" s="1"/>
  <c r="Z172" i="1"/>
  <c r="Z171" i="1" s="1"/>
  <c r="Z14" i="1" s="1"/>
  <c r="N6" i="5"/>
  <c r="N8" i="5" s="1"/>
  <c r="W135" i="1"/>
  <c r="W13" i="1" s="1"/>
  <c r="W17" i="1" s="1"/>
  <c r="X136" i="1"/>
  <c r="P29" i="6"/>
  <c r="P32" i="6" s="1"/>
  <c r="P33" i="6" s="1"/>
  <c r="P37" i="6" s="1"/>
  <c r="P39" i="6" s="1"/>
  <c r="P51" i="6" s="1"/>
  <c r="Q3" i="3"/>
  <c r="Q6" i="4"/>
  <c r="S19" i="4"/>
  <c r="T30" i="4"/>
  <c r="S3" i="5"/>
  <c r="Z9" i="1"/>
  <c r="Y8" i="1"/>
  <c r="P4" i="5"/>
  <c r="V18" i="1"/>
  <c r="W205" i="1"/>
  <c r="W241" i="1"/>
  <c r="W169" i="1"/>
  <c r="W133" i="1"/>
  <c r="W97" i="1"/>
  <c r="W61" i="1"/>
  <c r="O7" i="5"/>
  <c r="O9" i="5" s="1"/>
  <c r="Q13" i="4"/>
  <c r="Q11" i="4"/>
  <c r="X243" i="1"/>
  <c r="X16" i="1" s="1"/>
  <c r="Y244" i="1"/>
  <c r="Y208" i="1"/>
  <c r="X207" i="1"/>
  <c r="X15" i="1" s="1"/>
  <c r="Q31" i="6"/>
  <c r="R15" i="4"/>
  <c r="R8" i="4" s="1"/>
  <c r="X7" i="1"/>
  <c r="X25" i="1"/>
  <c r="R44" i="6"/>
  <c r="R46" i="6" s="1"/>
  <c r="R49" i="6" s="1"/>
  <c r="R35" i="6"/>
  <c r="S43" i="6"/>
  <c r="O10" i="4"/>
  <c r="O12" i="4"/>
  <c r="P7" i="4"/>
  <c r="S18" i="4"/>
  <c r="T29" i="4"/>
  <c r="Z28" i="1"/>
  <c r="Y27" i="1"/>
  <c r="Y10" i="1" s="1"/>
  <c r="Z27" i="1" l="1"/>
  <c r="Z10" i="1" s="1"/>
  <c r="H6" i="2"/>
  <c r="U29" i="4"/>
  <c r="T18" i="4"/>
  <c r="T3" i="5"/>
  <c r="Z8" i="1"/>
  <c r="Y136" i="1"/>
  <c r="X135" i="1"/>
  <c r="X13" i="1" s="1"/>
  <c r="X17" i="1" s="1"/>
  <c r="Q4" i="5"/>
  <c r="W18" i="1"/>
  <c r="X241" i="1"/>
  <c r="X205" i="1"/>
  <c r="X133" i="1"/>
  <c r="X97" i="1"/>
  <c r="X169" i="1"/>
  <c r="X61" i="1"/>
  <c r="T19" i="4"/>
  <c r="U30" i="4"/>
  <c r="Y243" i="1"/>
  <c r="Y16" i="1" s="1"/>
  <c r="Z244" i="1"/>
  <c r="R31" i="6"/>
  <c r="S15" i="4"/>
  <c r="S8" i="4" s="1"/>
  <c r="P10" i="4"/>
  <c r="P12" i="4"/>
  <c r="Q7" i="4"/>
  <c r="R13" i="4"/>
  <c r="P7" i="5"/>
  <c r="P9" i="5" s="1"/>
  <c r="R11" i="4"/>
  <c r="Z208" i="1"/>
  <c r="Z207" i="1" s="1"/>
  <c r="Z15" i="1" s="1"/>
  <c r="Y207" i="1"/>
  <c r="Y15" i="1" s="1"/>
  <c r="S44" i="6"/>
  <c r="S46" i="6" s="1"/>
  <c r="S49" i="6" s="1"/>
  <c r="T43" i="6"/>
  <c r="S35" i="6"/>
  <c r="O6" i="5"/>
  <c r="O8" i="5" s="1"/>
  <c r="Y25" i="1"/>
  <c r="Y7" i="1"/>
  <c r="Q29" i="6"/>
  <c r="Q32" i="6" s="1"/>
  <c r="Q33" i="6" s="1"/>
  <c r="Q37" i="6" s="1"/>
  <c r="Q39" i="6" s="1"/>
  <c r="Q51" i="6" s="1"/>
  <c r="R6" i="4"/>
  <c r="R3" i="3"/>
  <c r="Y135" i="1" l="1"/>
  <c r="Y13" i="1" s="1"/>
  <c r="Y17" i="1" s="1"/>
  <c r="Z136" i="1"/>
  <c r="Z25" i="1"/>
  <c r="Z7" i="1"/>
  <c r="Z243" i="1"/>
  <c r="Z16" i="1" s="1"/>
  <c r="H206" i="2"/>
  <c r="S31" i="6"/>
  <c r="T15" i="4"/>
  <c r="T8" i="4" s="1"/>
  <c r="R29" i="6"/>
  <c r="R32" i="6" s="1"/>
  <c r="R33" i="6" s="1"/>
  <c r="R37" i="6" s="1"/>
  <c r="R39" i="6" s="1"/>
  <c r="R51" i="6" s="1"/>
  <c r="S6" i="4"/>
  <c r="S3" i="3"/>
  <c r="V30" i="4"/>
  <c r="U19" i="4"/>
  <c r="V29" i="4"/>
  <c r="U18" i="4"/>
  <c r="Y241" i="1"/>
  <c r="Y205" i="1"/>
  <c r="Y133" i="1"/>
  <c r="Y169" i="1"/>
  <c r="Y61" i="1"/>
  <c r="Y97" i="1"/>
  <c r="Q7" i="5"/>
  <c r="Q9" i="5" s="1"/>
  <c r="S11" i="4"/>
  <c r="S13" i="4"/>
  <c r="P6" i="5"/>
  <c r="Q10" i="4"/>
  <c r="Q12" i="4"/>
  <c r="R7" i="4"/>
  <c r="T44" i="6"/>
  <c r="T46" i="6" s="1"/>
  <c r="T49" i="6" s="1"/>
  <c r="U43" i="6"/>
  <c r="T35" i="6"/>
  <c r="R4" i="5"/>
  <c r="X18" i="1"/>
  <c r="V18" i="4" l="1"/>
  <c r="W29" i="4"/>
  <c r="R7" i="5"/>
  <c r="R9" i="5" s="1"/>
  <c r="T11" i="4"/>
  <c r="T13" i="4"/>
  <c r="W30" i="4"/>
  <c r="V19" i="4"/>
  <c r="U44" i="6"/>
  <c r="U46" i="6" s="1"/>
  <c r="U49" i="6" s="1"/>
  <c r="V43" i="6"/>
  <c r="U35" i="6"/>
  <c r="Q6" i="5"/>
  <c r="Z241" i="1"/>
  <c r="Z205" i="1"/>
  <c r="Z169" i="1"/>
  <c r="Z133" i="1"/>
  <c r="Z97" i="1"/>
  <c r="Z61" i="1"/>
  <c r="T31" i="6"/>
  <c r="U15" i="4"/>
  <c r="U8" i="4" s="1"/>
  <c r="S29" i="6"/>
  <c r="S32" i="6" s="1"/>
  <c r="S33" i="6" s="1"/>
  <c r="S37" i="6" s="1"/>
  <c r="S39" i="6" s="1"/>
  <c r="S51" i="6" s="1"/>
  <c r="T3" i="3"/>
  <c r="T6" i="4"/>
  <c r="Z135" i="1"/>
  <c r="Z13" i="1" s="1"/>
  <c r="Z17" i="1" s="1"/>
  <c r="H112" i="2"/>
  <c r="R12" i="4"/>
  <c r="R10" i="4"/>
  <c r="S7" i="4"/>
  <c r="S4" i="5"/>
  <c r="Y18" i="1"/>
  <c r="T4" i="5" l="1"/>
  <c r="Z18" i="1"/>
  <c r="V44" i="6"/>
  <c r="V46" i="6" s="1"/>
  <c r="V49" i="6" s="1"/>
  <c r="V35" i="6"/>
  <c r="W43" i="6"/>
  <c r="T29" i="6"/>
  <c r="T32" i="6" s="1"/>
  <c r="T33" i="6" s="1"/>
  <c r="T37" i="6" s="1"/>
  <c r="T39" i="6" s="1"/>
  <c r="T51" i="6" s="1"/>
  <c r="U3" i="3"/>
  <c r="U6" i="4"/>
  <c r="X30" i="4"/>
  <c r="W19" i="4"/>
  <c r="S7" i="5"/>
  <c r="S9" i="5" s="1"/>
  <c r="U11" i="4"/>
  <c r="U13" i="4"/>
  <c r="S10" i="4"/>
  <c r="T7" i="4"/>
  <c r="S12" i="4"/>
  <c r="Q8" i="5"/>
  <c r="P8" i="5"/>
  <c r="X29" i="4"/>
  <c r="W18" i="4"/>
  <c r="R6" i="5"/>
  <c r="R8" i="5" s="1"/>
  <c r="U31" i="6"/>
  <c r="V15" i="4"/>
  <c r="V8" i="4" s="1"/>
  <c r="U29" i="6" l="1"/>
  <c r="U32" i="6" s="1"/>
  <c r="V3" i="3"/>
  <c r="V6" i="4"/>
  <c r="V31" i="6"/>
  <c r="W15" i="4"/>
  <c r="W8" i="4" s="1"/>
  <c r="X43" i="6"/>
  <c r="W35" i="6"/>
  <c r="W44" i="6"/>
  <c r="W46" i="6" s="1"/>
  <c r="W49" i="6" s="1"/>
  <c r="Y29" i="4"/>
  <c r="X18" i="4"/>
  <c r="U33" i="6"/>
  <c r="U37" i="6" s="1"/>
  <c r="U39" i="6" s="1"/>
  <c r="U51" i="6" s="1"/>
  <c r="T7" i="5"/>
  <c r="T9" i="5" s="1"/>
  <c r="V11" i="4"/>
  <c r="V13" i="4"/>
  <c r="Y30" i="4"/>
  <c r="X19" i="4"/>
  <c r="T10" i="4"/>
  <c r="U7" i="4"/>
  <c r="T12" i="4"/>
  <c r="S6" i="5"/>
  <c r="S8" i="5" s="1"/>
  <c r="Z30" i="4" l="1"/>
  <c r="Y19" i="4"/>
  <c r="Y43" i="6"/>
  <c r="X35" i="6"/>
  <c r="X44" i="6"/>
  <c r="X46" i="6" s="1"/>
  <c r="X49" i="6" s="1"/>
  <c r="U7" i="5"/>
  <c r="U9" i="5" s="1"/>
  <c r="W13" i="4"/>
  <c r="W11" i="4"/>
  <c r="T6" i="5"/>
  <c r="T8" i="5" s="1"/>
  <c r="U12" i="4"/>
  <c r="V7" i="4"/>
  <c r="U10" i="4"/>
  <c r="W31" i="6"/>
  <c r="X15" i="4"/>
  <c r="X8" i="4" s="1"/>
  <c r="V29" i="6"/>
  <c r="V32" i="6" s="1"/>
  <c r="V33" i="6" s="1"/>
  <c r="V37" i="6" s="1"/>
  <c r="V39" i="6" s="1"/>
  <c r="V51" i="6" s="1"/>
  <c r="W3" i="3"/>
  <c r="W6" i="4"/>
  <c r="Z29" i="4"/>
  <c r="Y18" i="4"/>
  <c r="X31" i="6" l="1"/>
  <c r="Y15" i="4"/>
  <c r="Y8" i="4" s="1"/>
  <c r="AA29" i="4"/>
  <c r="Z18" i="4"/>
  <c r="U6" i="5"/>
  <c r="U8" i="5" s="1"/>
  <c r="Z43" i="6"/>
  <c r="Y35" i="6"/>
  <c r="Y44" i="6"/>
  <c r="Y46" i="6" s="1"/>
  <c r="Y49" i="6" s="1"/>
  <c r="V10" i="4"/>
  <c r="V12" i="4"/>
  <c r="W7" i="4"/>
  <c r="W29" i="6"/>
  <c r="W32" i="6" s="1"/>
  <c r="W33" i="6" s="1"/>
  <c r="W37" i="6" s="1"/>
  <c r="W39" i="6" s="1"/>
  <c r="W51" i="6" s="1"/>
  <c r="X3" i="3"/>
  <c r="X6" i="4"/>
  <c r="X11" i="4"/>
  <c r="V7" i="5"/>
  <c r="V9" i="5" s="1"/>
  <c r="X13" i="4"/>
  <c r="Z19" i="4"/>
  <c r="AA30" i="4"/>
  <c r="X29" i="6" l="1"/>
  <c r="X32" i="6" s="1"/>
  <c r="Y3" i="3"/>
  <c r="Y6" i="4"/>
  <c r="W6" i="5" s="1"/>
  <c r="W8" i="5" s="1"/>
  <c r="Z44" i="6"/>
  <c r="Z46" i="6" s="1"/>
  <c r="Z49" i="6" s="1"/>
  <c r="AA43" i="6"/>
  <c r="Z35" i="6"/>
  <c r="V6" i="5"/>
  <c r="V8" i="5" s="1"/>
  <c r="AA19" i="4"/>
  <c r="AB30" i="4"/>
  <c r="W12" i="4"/>
  <c r="W10" i="4"/>
  <c r="X7" i="4"/>
  <c r="Y31" i="6"/>
  <c r="Z15" i="4"/>
  <c r="Z8" i="4" s="1"/>
  <c r="AB29" i="4"/>
  <c r="AA18" i="4"/>
  <c r="W7" i="5"/>
  <c r="W9" i="5" s="1"/>
  <c r="Y11" i="4"/>
  <c r="Y13" i="4"/>
  <c r="X33" i="6"/>
  <c r="X37" i="6" s="1"/>
  <c r="X39" i="6" s="1"/>
  <c r="X51" i="6" s="1"/>
  <c r="X10" i="4" l="1"/>
  <c r="X12" i="4"/>
  <c r="Y7" i="4"/>
  <c r="AA44" i="6"/>
  <c r="AA46" i="6" s="1"/>
  <c r="AA49" i="6" s="1"/>
  <c r="AB43" i="6"/>
  <c r="AA35" i="6"/>
  <c r="Z13" i="4"/>
  <c r="Z11" i="4"/>
  <c r="X7" i="5"/>
  <c r="X9" i="5" s="1"/>
  <c r="Z31" i="6"/>
  <c r="AA15" i="4"/>
  <c r="AA8" i="4" s="1"/>
  <c r="AB19" i="4"/>
  <c r="AC30" i="4"/>
  <c r="Z6" i="4"/>
  <c r="X6" i="5" s="1"/>
  <c r="X8" i="5" s="1"/>
  <c r="Y29" i="6"/>
  <c r="Y32" i="6" s="1"/>
  <c r="Y33" i="6" s="1"/>
  <c r="Y37" i="6" s="1"/>
  <c r="Y39" i="6" s="1"/>
  <c r="Y51" i="6" s="1"/>
  <c r="Z3" i="3"/>
  <c r="AC29" i="4"/>
  <c r="AB18" i="4"/>
  <c r="Y7" i="5" l="1"/>
  <c r="Y9" i="5" s="1"/>
  <c r="AA11" i="4"/>
  <c r="AA13" i="4"/>
  <c r="Z33" i="6"/>
  <c r="Z37" i="6" s="1"/>
  <c r="Z39" i="6" s="1"/>
  <c r="Z51" i="6" s="1"/>
  <c r="AC19" i="4"/>
  <c r="AD30" i="4"/>
  <c r="AB44" i="6"/>
  <c r="AB46" i="6" s="1"/>
  <c r="AB49" i="6" s="1"/>
  <c r="AC43" i="6"/>
  <c r="AB35" i="6"/>
  <c r="Z7" i="4"/>
  <c r="Y10" i="4"/>
  <c r="Y12" i="4"/>
  <c r="AA31" i="6"/>
  <c r="AB15" i="4"/>
  <c r="AB8" i="4" s="1"/>
  <c r="AD29" i="4"/>
  <c r="AC18" i="4"/>
  <c r="Z29" i="6"/>
  <c r="Z32" i="6" s="1"/>
  <c r="AA6" i="4"/>
  <c r="Y6" i="5" s="1"/>
  <c r="Y8" i="5" s="1"/>
  <c r="AA3" i="3"/>
  <c r="Z7" i="5" l="1"/>
  <c r="Z9" i="5" s="1"/>
  <c r="AB11" i="4"/>
  <c r="AB13" i="4"/>
  <c r="AE30" i="4"/>
  <c r="AD19" i="4"/>
  <c r="Z12" i="4"/>
  <c r="AA7" i="4"/>
  <c r="Z10" i="4"/>
  <c r="AB31" i="6"/>
  <c r="AC15" i="4"/>
  <c r="AC8" i="4" s="1"/>
  <c r="AC44" i="6"/>
  <c r="AC46" i="6" s="1"/>
  <c r="AC49" i="6" s="1"/>
  <c r="AD43" i="6"/>
  <c r="AC35" i="6"/>
  <c r="AD18" i="4"/>
  <c r="AE29" i="4"/>
  <c r="AA29" i="6"/>
  <c r="AA32" i="6" s="1"/>
  <c r="AA33" i="6" s="1"/>
  <c r="AA37" i="6" s="1"/>
  <c r="AA39" i="6" s="1"/>
  <c r="AA51" i="6" s="1"/>
  <c r="AB3" i="3"/>
  <c r="AB6" i="4"/>
  <c r="Z6" i="5" s="1"/>
  <c r="Z8" i="5" s="1"/>
  <c r="AD44" i="6" l="1"/>
  <c r="AD46" i="6" s="1"/>
  <c r="AD49" i="6" s="1"/>
  <c r="AE43" i="6"/>
  <c r="AD35" i="6"/>
  <c r="AF30" i="4"/>
  <c r="AE19" i="4"/>
  <c r="AC31" i="6"/>
  <c r="AD15" i="4"/>
  <c r="AD8" i="4" s="1"/>
  <c r="AF29" i="4"/>
  <c r="AE18" i="4"/>
  <c r="AA7" i="5"/>
  <c r="AA9" i="5" s="1"/>
  <c r="AC11" i="4"/>
  <c r="AC13" i="4"/>
  <c r="AA10" i="4"/>
  <c r="AB7" i="4"/>
  <c r="AA12" i="4"/>
  <c r="AB29" i="6"/>
  <c r="AB32" i="6" s="1"/>
  <c r="AB33" i="6" s="1"/>
  <c r="AB37" i="6" s="1"/>
  <c r="AB39" i="6" s="1"/>
  <c r="AB51" i="6" s="1"/>
  <c r="AC3" i="3"/>
  <c r="AC6" i="4"/>
  <c r="AA6" i="5" s="1"/>
  <c r="AA8" i="5" s="1"/>
  <c r="AC7" i="4" l="1"/>
  <c r="AB10" i="4"/>
  <c r="AB12" i="4"/>
  <c r="AG29" i="4"/>
  <c r="AF18" i="4"/>
  <c r="AB7" i="5"/>
  <c r="AB9" i="5" s="1"/>
  <c r="AD13" i="4"/>
  <c r="AD11" i="4"/>
  <c r="AG30" i="4"/>
  <c r="AF19" i="4"/>
  <c r="AC29" i="6"/>
  <c r="AC32" i="6" s="1"/>
  <c r="AC33" i="6" s="1"/>
  <c r="AC37" i="6" s="1"/>
  <c r="AC39" i="6" s="1"/>
  <c r="AC51" i="6" s="1"/>
  <c r="AD3" i="3"/>
  <c r="AD6" i="4"/>
  <c r="AB6" i="5" s="1"/>
  <c r="AB8" i="5" s="1"/>
  <c r="AF43" i="6"/>
  <c r="AE35" i="6"/>
  <c r="AE44" i="6"/>
  <c r="AE46" i="6" s="1"/>
  <c r="AE49" i="6" s="1"/>
  <c r="AD31" i="6"/>
  <c r="AE15" i="4"/>
  <c r="AE8" i="4" s="1"/>
  <c r="AG43" i="6" l="1"/>
  <c r="AF35" i="6"/>
  <c r="AF44" i="6"/>
  <c r="AF46" i="6" s="1"/>
  <c r="AF49" i="6" s="1"/>
  <c r="AE31" i="6"/>
  <c r="AF15" i="4"/>
  <c r="AF8" i="4" s="1"/>
  <c r="AD29" i="6"/>
  <c r="AD32" i="6" s="1"/>
  <c r="AE3" i="3"/>
  <c r="AE6" i="4"/>
  <c r="AC6" i="5" s="1"/>
  <c r="AC8" i="5" s="1"/>
  <c r="AG18" i="4"/>
  <c r="AH29" i="4"/>
  <c r="AE13" i="4"/>
  <c r="AC7" i="5"/>
  <c r="AC9" i="5" s="1"/>
  <c r="AE11" i="4"/>
  <c r="AH30" i="4"/>
  <c r="AG19" i="4"/>
  <c r="AD33" i="6"/>
  <c r="AD37" i="6" s="1"/>
  <c r="AD39" i="6" s="1"/>
  <c r="AD51" i="6" s="1"/>
  <c r="AC12" i="4"/>
  <c r="AD7" i="4"/>
  <c r="AC10" i="4"/>
  <c r="AE29" i="6" l="1"/>
  <c r="AE32" i="6" s="1"/>
  <c r="AE33" i="6" s="1"/>
  <c r="AE37" i="6" s="1"/>
  <c r="AE39" i="6" s="1"/>
  <c r="AE51" i="6" s="1"/>
  <c r="AF3" i="3"/>
  <c r="AF6" i="4"/>
  <c r="AD6" i="5" s="1"/>
  <c r="AD8" i="5" s="1"/>
  <c r="AH19" i="4"/>
  <c r="AI30" i="4"/>
  <c r="AF11" i="4"/>
  <c r="AD7" i="5"/>
  <c r="AD9" i="5" s="1"/>
  <c r="AF13" i="4"/>
  <c r="AD10" i="4"/>
  <c r="AD12" i="4"/>
  <c r="AE7" i="4"/>
  <c r="AI29" i="4"/>
  <c r="AH18" i="4"/>
  <c r="AF31" i="6"/>
  <c r="AG15" i="4"/>
  <c r="AG8" i="4" s="1"/>
  <c r="AH43" i="6"/>
  <c r="AG35" i="6"/>
  <c r="AG44" i="6"/>
  <c r="AG46" i="6" s="1"/>
  <c r="AG49" i="6" s="1"/>
  <c r="AE7" i="5" l="1"/>
  <c r="AE9" i="5" s="1"/>
  <c r="AG11" i="4"/>
  <c r="AG13" i="4"/>
  <c r="AG31" i="6"/>
  <c r="AH15" i="4"/>
  <c r="AH8" i="4" s="1"/>
  <c r="AE10" i="4"/>
  <c r="AE12" i="4"/>
  <c r="AF7" i="4"/>
  <c r="AF29" i="6"/>
  <c r="AF32" i="6" s="1"/>
  <c r="AF33" i="6" s="1"/>
  <c r="AF37" i="6" s="1"/>
  <c r="AF39" i="6" s="1"/>
  <c r="AF51" i="6" s="1"/>
  <c r="AG3" i="3"/>
  <c r="AG6" i="4"/>
  <c r="AE6" i="5" s="1"/>
  <c r="AE8" i="5" s="1"/>
  <c r="AI19" i="4"/>
  <c r="AJ30" i="4"/>
  <c r="AI18" i="4"/>
  <c r="AJ29" i="4"/>
  <c r="AH44" i="6"/>
  <c r="AH46" i="6" s="1"/>
  <c r="AH49" i="6" s="1"/>
  <c r="AH35" i="6"/>
  <c r="AI43" i="6"/>
  <c r="AK29" i="4" l="1"/>
  <c r="AJ18" i="4"/>
  <c r="AH31" i="6"/>
  <c r="AI15" i="4"/>
  <c r="AI8" i="4" s="1"/>
  <c r="AJ19" i="4"/>
  <c r="AK30" i="4"/>
  <c r="AH13" i="4"/>
  <c r="AF7" i="5"/>
  <c r="AF9" i="5" s="1"/>
  <c r="AH11" i="4"/>
  <c r="AI35" i="6"/>
  <c r="AI44" i="6"/>
  <c r="AI46" i="6" s="1"/>
  <c r="AI49" i="6" s="1"/>
  <c r="AJ43" i="6"/>
  <c r="AH6" i="4"/>
  <c r="AF6" i="5" s="1"/>
  <c r="AF8" i="5" s="1"/>
  <c r="AG29" i="6"/>
  <c r="AG32" i="6" s="1"/>
  <c r="AG33" i="6" s="1"/>
  <c r="AG37" i="6" s="1"/>
  <c r="AG39" i="6" s="1"/>
  <c r="AG51" i="6" s="1"/>
  <c r="AH3" i="3"/>
  <c r="AF10" i="4"/>
  <c r="AF12" i="4"/>
  <c r="AG7" i="4"/>
  <c r="AH29" i="6" l="1"/>
  <c r="AH32" i="6" s="1"/>
  <c r="AI6" i="4"/>
  <c r="AG6" i="5" s="1"/>
  <c r="AG8" i="5" s="1"/>
  <c r="AI3" i="3"/>
  <c r="AJ44" i="6"/>
  <c r="AJ46" i="6" s="1"/>
  <c r="AJ49" i="6" s="1"/>
  <c r="AK43" i="6"/>
  <c r="AJ35" i="6"/>
  <c r="AK19" i="4"/>
  <c r="AL30" i="4"/>
  <c r="AG7" i="5"/>
  <c r="AG9" i="5" s="1"/>
  <c r="AI11" i="4"/>
  <c r="AI13" i="4"/>
  <c r="AI31" i="6"/>
  <c r="AJ15" i="4"/>
  <c r="AJ8" i="4" s="1"/>
  <c r="AG10" i="4"/>
  <c r="AG12" i="4"/>
  <c r="AH7" i="4"/>
  <c r="AH33" i="6"/>
  <c r="AH37" i="6" s="1"/>
  <c r="AH39" i="6" s="1"/>
  <c r="AH51" i="6" s="1"/>
  <c r="AL29" i="4"/>
  <c r="AK18" i="4"/>
  <c r="AI29" i="6" l="1"/>
  <c r="AI32" i="6" s="1"/>
  <c r="AI33" i="6" s="1"/>
  <c r="AI37" i="6" s="1"/>
  <c r="AI39" i="6" s="1"/>
  <c r="AI51" i="6" s="1"/>
  <c r="AJ3" i="3"/>
  <c r="AJ6" i="4"/>
  <c r="AH6" i="5" s="1"/>
  <c r="AH8" i="5" s="1"/>
  <c r="AH12" i="4"/>
  <c r="AI7" i="4"/>
  <c r="AH10" i="4"/>
  <c r="AH7" i="5"/>
  <c r="AH9" i="5" s="1"/>
  <c r="AJ11" i="4"/>
  <c r="AJ13" i="4"/>
  <c r="AM30" i="4"/>
  <c r="AL19" i="4"/>
  <c r="AK44" i="6"/>
  <c r="AK46" i="6" s="1"/>
  <c r="AK49" i="6" s="1"/>
  <c r="AL43" i="6"/>
  <c r="AK35" i="6"/>
  <c r="AJ31" i="6"/>
  <c r="AK15" i="4"/>
  <c r="AK8" i="4" s="1"/>
  <c r="AL18" i="4"/>
  <c r="AM29" i="4"/>
  <c r="AL44" i="6" l="1"/>
  <c r="AL46" i="6" s="1"/>
  <c r="AL49" i="6" s="1"/>
  <c r="AL35" i="6"/>
  <c r="AM43" i="6"/>
  <c r="AM18" i="4"/>
  <c r="AN29" i="4"/>
  <c r="AM19" i="4"/>
  <c r="AN30" i="4"/>
  <c r="AJ29" i="6"/>
  <c r="AJ32" i="6" s="1"/>
  <c r="AJ33" i="6" s="1"/>
  <c r="AJ37" i="6" s="1"/>
  <c r="AJ39" i="6" s="1"/>
  <c r="AJ51" i="6" s="1"/>
  <c r="AK3" i="3"/>
  <c r="AK6" i="4"/>
  <c r="AI6" i="5" s="1"/>
  <c r="AI8" i="5" s="1"/>
  <c r="AI10" i="4"/>
  <c r="AI12" i="4"/>
  <c r="AJ7" i="4"/>
  <c r="AK31" i="6"/>
  <c r="AL15" i="4"/>
  <c r="AL8" i="4" s="1"/>
  <c r="AI7" i="5"/>
  <c r="AI9" i="5" s="1"/>
  <c r="AK11" i="4"/>
  <c r="AK13" i="4"/>
  <c r="AL31" i="6" l="1"/>
  <c r="AM15" i="4"/>
  <c r="AM8" i="4" s="1"/>
  <c r="AJ12" i="4"/>
  <c r="AK7" i="4"/>
  <c r="AJ10" i="4"/>
  <c r="AN43" i="6"/>
  <c r="AM35" i="6"/>
  <c r="AM44" i="6"/>
  <c r="AM46" i="6" s="1"/>
  <c r="AM49" i="6" s="1"/>
  <c r="AJ7" i="5"/>
  <c r="AJ9" i="5" s="1"/>
  <c r="AL11" i="4"/>
  <c r="AL13" i="4"/>
  <c r="AO30" i="4"/>
  <c r="AN19" i="4"/>
  <c r="AN18" i="4"/>
  <c r="AO29" i="4"/>
  <c r="AK29" i="6"/>
  <c r="AK32" i="6" s="1"/>
  <c r="AK33" i="6" s="1"/>
  <c r="AK37" i="6" s="1"/>
  <c r="AK39" i="6" s="1"/>
  <c r="AK51" i="6" s="1"/>
  <c r="AL3" i="3"/>
  <c r="AL6" i="4"/>
  <c r="AJ6" i="5" s="1"/>
  <c r="AJ8" i="5" s="1"/>
  <c r="AO18" i="4" l="1"/>
  <c r="AP29" i="4"/>
  <c r="AM31" i="6"/>
  <c r="AN15" i="4"/>
  <c r="AN8" i="4" s="1"/>
  <c r="AO43" i="6"/>
  <c r="AN35" i="6"/>
  <c r="AN44" i="6"/>
  <c r="AN46" i="6" s="1"/>
  <c r="AN49" i="6" s="1"/>
  <c r="AK12" i="4"/>
  <c r="AL7" i="4"/>
  <c r="AK10" i="4"/>
  <c r="AK7" i="5"/>
  <c r="AK9" i="5" s="1"/>
  <c r="AM13" i="4"/>
  <c r="AM11" i="4"/>
  <c r="AP30" i="4"/>
  <c r="AO19" i="4"/>
  <c r="AL29" i="6"/>
  <c r="AL32" i="6" s="1"/>
  <c r="AL33" i="6" s="1"/>
  <c r="AL37" i="6" s="1"/>
  <c r="AL39" i="6" s="1"/>
  <c r="AL51" i="6" s="1"/>
  <c r="AM3" i="3"/>
  <c r="AM6" i="4"/>
  <c r="AK6" i="5" s="1"/>
  <c r="AK8" i="5" s="1"/>
  <c r="AP19" i="4" l="1"/>
  <c r="AQ30" i="4"/>
  <c r="AP43" i="6"/>
  <c r="AO35" i="6"/>
  <c r="AO44" i="6"/>
  <c r="AO46" i="6" s="1"/>
  <c r="AO49" i="6" s="1"/>
  <c r="AQ29" i="4"/>
  <c r="AP18" i="4"/>
  <c r="AN11" i="4"/>
  <c r="AN13" i="4"/>
  <c r="AL7" i="5"/>
  <c r="AL9" i="5" s="1"/>
  <c r="AM29" i="6"/>
  <c r="AM32" i="6" s="1"/>
  <c r="AM33" i="6" s="1"/>
  <c r="AM37" i="6" s="1"/>
  <c r="AM39" i="6" s="1"/>
  <c r="AM51" i="6" s="1"/>
  <c r="AN3" i="3"/>
  <c r="AN6" i="4"/>
  <c r="AL6" i="5" s="1"/>
  <c r="AL8" i="5" s="1"/>
  <c r="AL10" i="4"/>
  <c r="AL12" i="4"/>
  <c r="AM7" i="4"/>
  <c r="AN31" i="6"/>
  <c r="AO15" i="4"/>
  <c r="AO8" i="4" s="1"/>
  <c r="AO31" i="6" l="1"/>
  <c r="AP15" i="4"/>
  <c r="AP8" i="4" s="1"/>
  <c r="AM7" i="5"/>
  <c r="AM9" i="5" s="1"/>
  <c r="AO11" i="4"/>
  <c r="AO13" i="4"/>
  <c r="AP44" i="6"/>
  <c r="AP46" i="6" s="1"/>
  <c r="AP49" i="6" s="1"/>
  <c r="AQ43" i="6"/>
  <c r="AP35" i="6"/>
  <c r="AR30" i="4"/>
  <c r="AQ19" i="4"/>
  <c r="AR29" i="4"/>
  <c r="AQ18" i="4"/>
  <c r="AN29" i="6"/>
  <c r="AN32" i="6" s="1"/>
  <c r="AN33" i="6" s="1"/>
  <c r="AN37" i="6" s="1"/>
  <c r="AN39" i="6" s="1"/>
  <c r="AN51" i="6" s="1"/>
  <c r="AO3" i="3"/>
  <c r="AO6" i="4"/>
  <c r="AM6" i="5" s="1"/>
  <c r="AM8" i="5" s="1"/>
  <c r="AM10" i="4"/>
  <c r="AN7" i="4"/>
  <c r="AM12" i="4"/>
  <c r="AQ44" i="6" l="1"/>
  <c r="AQ46" i="6" s="1"/>
  <c r="AQ49" i="6" s="1"/>
  <c r="AQ35" i="6"/>
  <c r="AR43" i="6"/>
  <c r="AO29" i="6"/>
  <c r="AO32" i="6" s="1"/>
  <c r="AO33" i="6" s="1"/>
  <c r="AO37" i="6" s="1"/>
  <c r="AO39" i="6" s="1"/>
  <c r="AO51" i="6" s="1"/>
  <c r="AP6" i="4"/>
  <c r="AN6" i="5" s="1"/>
  <c r="AN8" i="5" s="1"/>
  <c r="AP3" i="3"/>
  <c r="AS29" i="4"/>
  <c r="AR18" i="4"/>
  <c r="AP31" i="6"/>
  <c r="AQ15" i="4"/>
  <c r="AQ8" i="4" s="1"/>
  <c r="AN10" i="4"/>
  <c r="AN12" i="4"/>
  <c r="AO7" i="4"/>
  <c r="AP13" i="4"/>
  <c r="AN7" i="5"/>
  <c r="AN9" i="5" s="1"/>
  <c r="AP11" i="4"/>
  <c r="AR19" i="4"/>
  <c r="AS30" i="4"/>
  <c r="AQ31" i="6" l="1"/>
  <c r="AR15" i="4"/>
  <c r="AR8" i="4" s="1"/>
  <c r="AT29" i="4"/>
  <c r="AS18" i="4"/>
  <c r="AP29" i="6"/>
  <c r="AP32" i="6" s="1"/>
  <c r="AP33" i="6" s="1"/>
  <c r="AP37" i="6" s="1"/>
  <c r="AP39" i="6" s="1"/>
  <c r="AP51" i="6" s="1"/>
  <c r="AQ6" i="4"/>
  <c r="AO6" i="5" s="1"/>
  <c r="AO8" i="5" s="1"/>
  <c r="AQ3" i="3"/>
  <c r="AO10" i="4"/>
  <c r="AP7" i="4"/>
  <c r="AO12" i="4"/>
  <c r="AR44" i="6"/>
  <c r="AR46" i="6" s="1"/>
  <c r="AR49" i="6" s="1"/>
  <c r="AS43" i="6"/>
  <c r="AR35" i="6"/>
  <c r="AT30" i="4"/>
  <c r="AS19" i="4"/>
  <c r="AO7" i="5"/>
  <c r="AO9" i="5" s="1"/>
  <c r="AQ11" i="4"/>
  <c r="AQ13" i="4"/>
  <c r="AQ29" i="6" l="1"/>
  <c r="AQ32" i="6" s="1"/>
  <c r="AQ33" i="6" s="1"/>
  <c r="AQ37" i="6" s="1"/>
  <c r="AQ39" i="6" s="1"/>
  <c r="AQ51" i="6" s="1"/>
  <c r="AR3" i="3"/>
  <c r="AR6" i="4"/>
  <c r="AP6" i="5" s="1"/>
  <c r="AP8" i="5" s="1"/>
  <c r="AS44" i="6"/>
  <c r="AS46" i="6" s="1"/>
  <c r="AS49" i="6" s="1"/>
  <c r="AT43" i="6"/>
  <c r="AS35" i="6"/>
  <c r="AT18" i="4"/>
  <c r="AU29" i="4"/>
  <c r="AP7" i="5"/>
  <c r="AP9" i="5" s="1"/>
  <c r="AR13" i="4"/>
  <c r="AR11" i="4"/>
  <c r="AU30" i="4"/>
  <c r="AT19" i="4"/>
  <c r="AR31" i="6"/>
  <c r="AS15" i="4"/>
  <c r="AS8" i="4" s="1"/>
  <c r="AP12" i="4"/>
  <c r="AP10" i="4"/>
  <c r="AQ7" i="4"/>
  <c r="AV29" i="4" l="1"/>
  <c r="AV18" i="4" s="1"/>
  <c r="AU18" i="4"/>
  <c r="AS31" i="6"/>
  <c r="AT15" i="4"/>
  <c r="AT8" i="4" s="1"/>
  <c r="AR29" i="6"/>
  <c r="AR32" i="6" s="1"/>
  <c r="AR33" i="6" s="1"/>
  <c r="AR37" i="6" s="1"/>
  <c r="AR39" i="6" s="1"/>
  <c r="AR51" i="6" s="1"/>
  <c r="AS3" i="3"/>
  <c r="AS6" i="4"/>
  <c r="AQ6" i="5" s="1"/>
  <c r="AQ8" i="5" s="1"/>
  <c r="AQ7" i="5"/>
  <c r="AQ9" i="5" s="1"/>
  <c r="AS11" i="4"/>
  <c r="AS13" i="4"/>
  <c r="AT44" i="6"/>
  <c r="AT46" i="6" s="1"/>
  <c r="AT49" i="6" s="1"/>
  <c r="AU43" i="6"/>
  <c r="AT35" i="6"/>
  <c r="AV30" i="4"/>
  <c r="AV19" i="4" s="1"/>
  <c r="AU19" i="4"/>
  <c r="AQ10" i="4"/>
  <c r="AR7" i="4"/>
  <c r="AQ12" i="4"/>
  <c r="AR7" i="5" l="1"/>
  <c r="AR9" i="5" s="1"/>
  <c r="AT11" i="4"/>
  <c r="AT13" i="4"/>
  <c r="AS29" i="6"/>
  <c r="AS32" i="6" s="1"/>
  <c r="AS33" i="6" s="1"/>
  <c r="AS37" i="6" s="1"/>
  <c r="AS39" i="6" s="1"/>
  <c r="AS51" i="6" s="1"/>
  <c r="AT3" i="3"/>
  <c r="AT6" i="4"/>
  <c r="AR6" i="5" s="1"/>
  <c r="AR8" i="5" s="1"/>
  <c r="AU35" i="6"/>
  <c r="AU44" i="6"/>
  <c r="AU46" i="6" s="1"/>
  <c r="AU49" i="6" s="1"/>
  <c r="AR10" i="4"/>
  <c r="AS7" i="4"/>
  <c r="AR12" i="4"/>
  <c r="AT31" i="6"/>
  <c r="AU15" i="4"/>
  <c r="AU8" i="4" s="1"/>
  <c r="AU31" i="6"/>
  <c r="AV15" i="4"/>
  <c r="AV8" i="4" s="1"/>
  <c r="AU13" i="4" l="1"/>
  <c r="AS7" i="5"/>
  <c r="AS9" i="5" s="1"/>
  <c r="AU11" i="4"/>
  <c r="AT29" i="6"/>
  <c r="AT32" i="6" s="1"/>
  <c r="AT33" i="6" s="1"/>
  <c r="AT37" i="6" s="1"/>
  <c r="AT39" i="6" s="1"/>
  <c r="AT51" i="6" s="1"/>
  <c r="AU3" i="3"/>
  <c r="AU6" i="4"/>
  <c r="AS6" i="5" s="1"/>
  <c r="AS8" i="5" s="1"/>
  <c r="AV11" i="4"/>
  <c r="AT7" i="5"/>
  <c r="AT9" i="5" s="1"/>
  <c r="AV13" i="4"/>
  <c r="AS12" i="4"/>
  <c r="AS10" i="4"/>
  <c r="AT7" i="4"/>
  <c r="AT10" i="4" l="1"/>
  <c r="AT12" i="4"/>
  <c r="AU7" i="4"/>
  <c r="AU29" i="6"/>
  <c r="AU32" i="6" s="1"/>
  <c r="AU33" i="6" s="1"/>
  <c r="AU37" i="6" s="1"/>
  <c r="AU39" i="6" s="1"/>
  <c r="AU51" i="6" s="1"/>
  <c r="AV6" i="4"/>
  <c r="AT6" i="5" s="1"/>
  <c r="AT8" i="5" s="1"/>
  <c r="N19" i="1"/>
  <c r="N20" i="1" s="1"/>
  <c r="I19" i="1"/>
  <c r="I20" i="1" s="1"/>
  <c r="P19" i="1"/>
  <c r="P20" i="1" s="1"/>
  <c r="M19" i="1"/>
  <c r="M20" i="1" s="1"/>
  <c r="O19" i="1"/>
  <c r="O20" i="1" s="1"/>
  <c r="Q19" i="1"/>
  <c r="Q20" i="1" s="1"/>
  <c r="R19" i="1"/>
  <c r="R20" i="1" s="1"/>
  <c r="S19" i="1"/>
  <c r="S20" i="1" s="1"/>
  <c r="U19" i="1"/>
  <c r="U20" i="1" s="1"/>
  <c r="T19" i="1"/>
  <c r="T20" i="1" s="1"/>
  <c r="W19" i="1"/>
  <c r="W20" i="1" s="1"/>
  <c r="V19" i="1"/>
  <c r="V20" i="1" s="1"/>
  <c r="X19" i="1"/>
  <c r="X20" i="1" s="1"/>
  <c r="Y19" i="1"/>
  <c r="Y20" i="1" s="1"/>
  <c r="Z19" i="1"/>
  <c r="Z20" i="1" s="1"/>
  <c r="AU12" i="4" l="1"/>
  <c r="AU10" i="4"/>
  <c r="AV7" i="4"/>
  <c r="AV10" i="4" l="1"/>
  <c r="AV12" i="4"/>
</calcChain>
</file>

<file path=xl/comments1.xml><?xml version="1.0" encoding="utf-8"?>
<comments xmlns="http://schemas.openxmlformats.org/spreadsheetml/2006/main">
  <authors>
    <author>tc={00FC004B-00AB-4372-BBA2-001E00AA0004}</author>
    <author>tc={000C009C-005F-46F8-8DD7-00C8007F006B}</author>
    <author>tc={004600DE-0034-47BF-A9C2-00FB009D000F}</author>
    <author>tc={007200EB-0033-45E7-A36B-00CE00B4004B}</author>
    <author>tc={007F006C-0008-4164-BA3C-00D50049003E}</author>
    <author>tc={009A0061-0049-4ECE-8DEA-00730069008C}</author>
    <author>tc={008900ED-0065-4E45-9651-00CB009B00B2}</author>
    <author>tc={004C0098-00C6-40B3-9771-006F00E00056}</author>
    <author>tc={00050082-002B-4901-8982-00E40085001B}</author>
    <author>tc={00790035-0053-47D2-8F68-002B00B90088}</author>
    <author>tc={009500D6-0065-4840-A16D-00B60012009F}</author>
    <author>tc={007800A1-003D-4EC1-B69D-00A10062009C}</author>
    <author>tc={003A00C6-00B3-432B-8476-0052005B00D9}</author>
    <author>tc={007300F4-007B-4257-8CA5-00920095006B}</author>
    <author>tc={008800B3-0094-4C3D-A05B-005F00E90067}</author>
    <author>tc={007F00E4-00A9-47D1-A0D2-0070003200BA}</author>
    <author>tc={0068006B-002D-4D6C-918E-00C600E70048}</author>
    <author>tc={002D001A-00A4-416C-8993-003F00E800D6}</author>
    <author>tc={00A50051-005A-4C9B-A2A7-0037003C0022}</author>
    <author>tc={00C500B3-0079-4D26-B05B-00E3001100FC}</author>
    <author>tc={00510096-0015-4C65-9F5B-008F00C600A1}</author>
    <author>tc={002300E2-004D-4FAD-A623-002900AA0000}</author>
    <author>tc={008700FF-0030-453C-9E46-00C500C100E6}</author>
    <author>tc={00B40095-0022-4ADE-B8CB-00B40000002B}</author>
    <author>tc={001A0043-006D-4338-B3B8-00F80093006D}</author>
    <author>tc={00F30091-00F2-4C41-B553-004700CE001A}</author>
    <author>tc={00A4009A-0007-40F0-8997-00AA005D00CC}</author>
    <author>tc={003300E5-00C4-437E-BD1F-00DC0071002D}</author>
    <author>tc={00A000E8-000D-4B17-B187-00B200A800F1}</author>
    <author>tc={00CB0010-0002-46E2-B055-000D00A70089}</author>
    <author>tc={00B100D1-00A4-430E-A530-00E90058000B}</author>
    <author>tc={00A400BA-00B6-4822-BEC2-0039006E009D}</author>
    <author>tc={0007007F-0026-4A3A-AA80-00F6001C00AE}</author>
    <author>tc={00AE0031-00E0-4846-BD37-0022009800A1}</author>
    <author>tc={003B00F0-0029-4462-9260-00F900FE006A}</author>
    <author>tc={0094002F-0064-4EF2-A2F3-00CA0050008B}</author>
    <author>tc={00A000CC-00EB-4779-9F87-001700B400B8}</author>
    <author>tc={00ED0064-00B7-4713-BD3E-001E001D00B4}</author>
    <author>tc={006A00B9-0021-4E25-BAE8-00D300680008}</author>
    <author>tc={00F00098-00F6-43BF-B9C1-004100190024}</author>
    <author>tc={00DE00B5-0073-4FD5-98D4-00FC00A60087}</author>
    <author>tc={00FC00C9-007A-43C7-8215-000B00300033}</author>
    <author>tc={00F10025-00BF-4F11-AD0A-00E600A600B7}</author>
    <author>tc={00B40076-00ED-4AC3-963D-005100560062}</author>
    <author>tc={009500C0-0028-4AFC-9D3C-000000BE009B}</author>
    <author>tc={00D60086-00CF-4D18-9D6D-00BA00B40019}</author>
    <author>tc={007900C8-007C-45A1-B483-005B0097001F}</author>
    <author>tc={00A5001F-008B-452B-93A9-00C9005C00C0}</author>
    <author>tc={00450015-00E5-497A-A324-00AC0084003C}</author>
    <author>tc={00790084-0028-48BA-9419-00FE00970028}</author>
    <author>tc={007F0012-0018-4A8A-A51A-00D800460045}</author>
    <author>tc={00C5004B-00F9-4E5A-8AA1-00BE00BA00C3}</author>
    <author>tc={006C003D-0047-4716-B131-0070005900E3}</author>
    <author>tc={005600C4-007D-492D-BDAB-00C300430016}</author>
    <author>tc={000F00D2-0004-4AF6-8774-0030009D0015}</author>
    <author>tc={002900D0-0062-4450-901B-00A600490043}</author>
    <author>tc={008900D0-0021-4E5F-9FD9-001000E8005A}</author>
    <author>tc={005A008D-0091-4BB0-8B82-00980011007B}</author>
    <author>tc={00EF00BD-00EB-40CB-B13D-006C00630089}</author>
    <author>tc={006A00A1-0007-45CA-9E1A-00B0006D00A2}</author>
    <author>tc={00E900C1-00B9-4CBE-96CF-00F8001000F0}</author>
    <author>tc={0008002F-00CE-4F2F-9893-00F700EE0024}</author>
    <author>tc={00B50070-004D-4517-AB6F-00CB009700A3}</author>
    <author>tc={00B500B4-0005-45B1-A878-00EA0065007A}</author>
    <author>tc={005400CC-00C3-4B92-9E3B-00DE00550088}</author>
    <author>tc={009900E9-0099-41DF-A325-006300B7004E}</author>
    <author>tc={005C008E-008A-4F46-B07E-00E3001F00BB}</author>
    <author>tc={00E500B9-00DD-46B0-A6F0-005F002A00C2}</author>
    <author>tc={00A400DF-001A-4D84-9C51-006E006F0032}</author>
    <author>tc={00780089-001C-4908-9E47-001000D70046}</author>
    <author>tc={00D1000C-0031-4E71-9367-0087006E00B0}</author>
    <author>tc={007B00DA-0015-4FDF-8C43-003100ED005F}</author>
    <author>tc={00EE008B-00B5-4005-A3E7-00A300B50026}</author>
    <author>tc={007F0086-005E-4D10-9C19-007100990098}</author>
    <author>tc={00EC00DA-0018-47C1-89AC-00B7005A00F3}</author>
    <author>tc={005B007B-00A0-46FC-9DE4-002900920035}</author>
    <author>tc={005D00C5-00DD-45F0-B9DC-00F200700075}</author>
    <author>tc={00C1008C-006C-4D63-A52E-007F00C70056}</author>
    <author>tc={000C00BE-00AE-4983-9850-003300AD005A}</author>
    <author>tc={00D6008C-0081-4B36-870E-00FB007B00E4}</author>
    <author>tc={007900D4-0082-49EF-A1C1-0076005F0099}</author>
    <author>tc={006E008C-003E-4DD9-A85F-0000004600B8}</author>
    <author>tc={005C003A-0049-4AA3-9818-0077009F0035}</author>
    <author>tc={00D200F6-0094-4E68-9DEA-0061004F00A1}</author>
    <author>tc={003B00D3-0006-49D1-802F-009A001A0032}</author>
    <author>tc={00A600EF-0038-4DD0-921A-000A0002003F}</author>
    <author>tc={00500014-0025-48A0-803A-004A004500A4}</author>
    <author>tc={00340069-000E-432C-B450-00E6002400AD}</author>
    <author>tc={0089003E-0027-4100-BE0A-003C00CD00E4}</author>
    <author>tc={00B600ED-008A-4093-A7BF-00C5002400CD}</author>
    <author>tc={00B900C4-0011-40AA-94E1-000C00E500B4}</author>
    <author>tc={004C0075-0013-4A1C-84A4-005B003100AA}</author>
    <author>tc={005A00C8-0094-4284-9436-008D004400E0}</author>
    <author>tc={002600C0-0046-4A80-B97C-00F8008600E4}</author>
    <author>tc={00DB00CF-000E-425F-8A8E-00A700570014}</author>
    <author>tc={007E0076-0068-4867-88AC-007B00DD002D}</author>
    <author>tc={003400BA-00E9-487A-B55B-000400B50008}</author>
    <author>tc={00B9000E-008C-4DFC-A758-00B6004B003B}</author>
    <author>tc={0057004E-00FA-4E84-9373-006300DD0073}</author>
    <author>tc={002000E9-00E3-4D22-B307-00310049006F}</author>
    <author>tc={00270081-007D-4541-8E42-0006008C0029}</author>
    <author>tc={00080093-001E-4B7F-BBA5-00C8001D0098}</author>
    <author>tc={00E0000B-0090-425B-84DE-00E6004700DB}</author>
    <author>tc={00E40082-0030-4C5B-80E4-005A007100B7}</author>
    <author>tc={004D0076-007A-4111-94BD-00F0009F0046}</author>
    <author>tc={00430068-009B-454E-B26A-00D000CB0070}</author>
    <author>tc={00A1000E-0097-411B-B136-0043007200A5}</author>
    <author>tc={002100DC-004C-4534-8870-008600BA00A1}</author>
    <author>tc={00BD0006-0069-4AA6-A5B8-00CF00D1008E}</author>
    <author>tc={009200C5-007A-4DA9-A623-0074009D0020}</author>
    <author>tc={001700C2-00B1-4EF6-A908-00E100B200A9}</author>
    <author>tc={FA96F81D-27A5-3309-43AD-B4B25B32F6B9}</author>
    <author>tc={00A600E6-006C-4AAD-96A9-000000BE0088}</author>
    <author>tc={00400000-0062-4213-A3DE-004B000A0003}</author>
    <author>tc={008100D0-0044-4197-82B4-0047008E00D1}</author>
    <author>tc={00880007-001A-4949-AC2F-001900E600B3}</author>
    <author>tc={00F4004C-00FB-4F0E-9270-00E6009400E0}</author>
    <author>tc={00730081-0012-43E3-8D0B-00B5008400FD}</author>
    <author>tc={009500B5-00DC-48E5-A3E7-009300490060}</author>
    <author>tc={00C1002D-0066-4E41-9D35-00C2005C00A0}</author>
    <author>tc={0072005E-00A0-495A-8882-000200C700AD}</author>
    <author>tc={006D0099-001C-4502-874E-0041003F0099}</author>
    <author>tc={007100F8-009E-44A0-94DA-00AA00730081}</author>
    <author>tc={00680098-0033-480E-84C9-00E000E100BF}</author>
    <author>tc={00B400A7-0027-461F-97DE-006500DE0035}</author>
    <author>tc={0051009E-0093-4A5F-ADF4-0050001600A4}</author>
    <author>tc={00C40082-007F-4B08-873E-00C6002B00ED}</author>
    <author>tc={00710077-006A-44D5-9D62-0048001B0056}</author>
    <author>tc={00AA002B-00AB-4FC6-A6A3-00B9007700FD}</author>
    <author>tc={004C007C-00B4-45D1-9D29-00DC007300D7}</author>
    <author>tc={00DA00BE-0066-4AFA-9D91-004B00090061}</author>
    <author>tc={00D30096-00F8-4F0C-86B4-00AD0023004A}</author>
    <author>tc={004900A4-00B3-4E89-A8C6-000700280068}</author>
    <author>tc={001E0008-000D-42D6-9C09-000C008300B6}</author>
    <author>tc={00FE00A6-000C-4918-99D0-008E00450056}</author>
    <author>tc={00E6004A-00E8-4D65-8649-007F009600C0}</author>
    <author>tc={004200AC-0061-41FA-98E5-005A00AD00FD}</author>
    <author>tc={002A0023-0007-48B7-BD84-0086003A00BA}</author>
    <author>tc={00E90029-0010-4402-8E2C-003400DE0081}</author>
    <author>tc={00C2009C-0079-49E1-B477-007A00E000B6}</author>
    <author>tc={001100B0-003B-48BF-8707-0027009900BF}</author>
    <author>tc={0087008D-00C8-4DC0-9A8F-00A7005C00DF}</author>
    <author>tc={00D50038-0033-417A-97DC-006C0079002E}</author>
    <author>tc={008E00AE-0091-4A0A-978C-00CD00FF0036}</author>
    <author>tc={007B0000-0054-420E-8336-0017004200CD}</author>
    <author>tc={00DA00B4-004E-457F-8B1C-001600910084}</author>
    <author>tc={0079001C-00DE-4628-8710-00D300E20085}</author>
    <author>tc={00470088-00F8-4725-A108-00B7001D0027}</author>
    <author>tc={D50902C9-4839-8805-2265-49A68C066B97}</author>
    <author>tc={00610053-00C5-4551-B7D6-00E8001E00BB}</author>
    <author>tc={002000E5-00F9-4A24-9576-008D004500AB}</author>
    <author>tc={006100EB-0080-41EE-8BED-004B00720084}</author>
    <author>tc={00EC008C-00FD-42FF-BB99-0010006F001C}</author>
    <author>tc={00D200ED-00DB-466D-84FE-008D00BB00E8}</author>
    <author>tc={00D40092-0009-4BFC-AE7F-005C00B8003F}</author>
    <author>tc={00C7001E-00FF-42B2-9E64-00E100AD00EC}</author>
    <author>tc={00F9003C-00CC-443A-9399-001200AE009F}</author>
    <author>tc={006400EB-00FA-4459-B006-005E00AD00E0}</author>
    <author>tc={00DC0038-00DB-4149-B57D-000800CF0019}</author>
    <author>tc={001D001E-0005-4114-B2E2-002600CD00A3}</author>
    <author>tc={00F5006A-00C5-4749-B8F1-00FB008A0011}</author>
    <author>tc={00680082-0082-4B5C-B612-00D800F700A7}</author>
    <author>tc={00B80030-001E-4019-88DF-002E00F00092}</author>
    <author>tc={006600C3-0079-466B-8417-00F6007300FE}</author>
    <author>tc={00730002-0090-4A78-B220-0060000200DA}</author>
    <author>tc={00170042-001E-4062-AF7B-001900BE0042}</author>
    <author>tc={00380034-0049-498B-9107-002400B800CA}</author>
    <author>tc={00FE00C4-0049-48E1-9096-005500DA00FC}</author>
    <author>tc={00720032-00BB-4B71-A616-00EC00A9005F}</author>
    <author>tc={00B80055-00D8-47AF-A4E0-0096009100DC}</author>
    <author>tc={000E001E-0001-47F3-BFDB-00FE005D009D}</author>
    <author>tc={00530040-0071-46D5-8D0F-0077007500A4}</author>
    <author>tc={00B70062-00B5-4950-ACCC-00370053007E}</author>
    <author>tc={00550028-003E-42CF-8BC8-003600A30022}</author>
    <author>tc={00A1007F-00DB-45F1-BCE4-00CE00690058}</author>
    <author>tc={00B8009A-009C-40CA-BD7B-00BC002800D4}</author>
    <author>tc={00B400DB-00BD-463E-9574-0027004600FC}</author>
    <author>tc={008C0078-00DB-48DC-8864-007A000A0021}</author>
    <author>tc={00E700C1-00A0-40BE-8525-00E000740032}</author>
    <author>tc={00B2003C-00B8-4581-9A55-009800D30056}</author>
    <author>tc={0081008E-0035-45E7-B62B-0014002C007F}</author>
    <author>tc={00C9007F-0087-44CC-BA9C-00AC000F008D}</author>
    <author>tc={00D00082-00F8-4EF5-9838-00370083001E}</author>
    <author>tc={002D0095-00BB-4302-8873-00DB00C000D7}</author>
    <author>tc={008B00C5-0030-4294-BC10-001000E30031}</author>
    <author>tc={199AAB85-FD29-A758-E82F-87618650971E}</author>
    <author>tc={00980038-00FB-4B96-B21C-002000D200C4}</author>
    <author>tc={006B0049-009C-4CE9-AF31-00A100C500AD}</author>
    <author>tc={009400EE-0046-4BB9-AF8D-003600240053}</author>
    <author>tc={004900EF-00A5-4D47-B4C4-001B00DE0035}</author>
    <author>tc={001A00BC-00AA-4C3C-BB41-0016009900A0}</author>
    <author>tc={008800AB-0072-45EE-B127-00CB00840067}</author>
    <author>tc={00130094-00A3-4709-985F-00F3000D00C7}</author>
    <author>tc={00B70007-0055-4086-BDDC-000200900063}</author>
    <author>tc={009400C9-003F-4794-9662-00F4009B00A9}</author>
    <author>tc={00D80015-00A8-44AC-827A-006B00DE00C2}</author>
    <author>tc={00970077-0097-4AF3-B2FD-00CF0078009A}</author>
    <author>tc={00A50080-003F-464C-BF02-008A000D004B}</author>
    <author>tc={00F10017-00C0-40A5-8542-008F002900C2}</author>
    <author>tc={00EE00E5-003D-4256-95C2-00630063000C}</author>
    <author>tc={00440004-00ED-40FE-8769-0064001A0080}</author>
    <author>tc={00640089-00E4-451F-B250-003B00E600CC}</author>
    <author>tc={0066002E-0063-447D-B1C5-009100F3004D}</author>
    <author>tc={00870074-00C1-4E21-BAD6-007900A600E3}</author>
    <author>tc={0016000B-0045-4480-B3CD-005600470095}</author>
    <author>tc={00C100C0-00D3-42FF-8D31-008A00E000BE}</author>
    <author>tc={00D000DA-0027-4EED-AE85-004F0094008E}</author>
    <author>tc={005E0019-0061-4289-B962-002700400019}</author>
    <author>tc={00E1000E-009D-4688-907D-007200250070}</author>
    <author>tc={00200073-0015-4DDF-91C4-006A0081007E}</author>
    <author>tc={00DC0009-0020-43CC-99B0-0003001F00C0}</author>
    <author>tc={000E0068-0005-4447-A171-008F003D00D5}</author>
    <author>tc={00BC003E-00EB-44E0-A3E2-009A00E3001B}</author>
    <author>tc={003A0060-006C-4F3C-A526-003000C100C6}</author>
    <author>tc={00C5001C-00AD-4D84-808B-0064001F005A}</author>
    <author>tc={004900E9-00D4-418E-B7B6-001200DD00DC}</author>
    <author>tc={00D300C7-007C-4A2D-BC7B-005200DE00CC}</author>
    <author>tc={003B00EC-0015-4477-8C56-002D007000E9}</author>
    <author>tc={00F40022-009C-4663-9DC9-00B2007500A5}</author>
    <author>tc={005F00EC-0094-4B0E-A7A2-00CD005A0086}</author>
    <author>tc={0023005E-00C5-4EB5-9DCE-00A600D6006F}</author>
    <author>tc={00B200EA-00EE-4DCA-90EA-004B00560051}</author>
    <author>tc={A5E8C09C-3367-575B-B405-F4B21B7EEFB8}</author>
    <author>tc={00690056-0061-4A6A-B822-00440004005A}</author>
    <author>tc={001600B5-004A-4736-9225-008B005500D2}</author>
    <author>tc={007200C6-00D1-4316-923C-002000BB0035}</author>
    <author>tc={005F0004-0010-4909-A1C8-00F2002600F6}</author>
    <author>tc={0066003F-00B5-4AFF-B162-0049002D00CE}</author>
    <author>tc={00D5006F-0097-49C0-A363-00720001006C}</author>
    <author>tc={001100EB-00DC-442D-9F19-000B00DE00B1}</author>
    <author>tc={00500020-0007-45FF-8190-00CA009900F7}</author>
    <author>tc={000B0002-0051-4A90-8A5C-00C800F60051}</author>
    <author>tc={00CE0088-009A-4FE2-96FD-00B800EA0041}</author>
    <author>tc={00B900C1-00B9-4866-B35B-007300D30086}</author>
    <author>tc={00570098-0051-43C2-A241-00B200DC0071}</author>
    <author>tc={006600F2-00DF-4F19-81AD-008800C0002A}</author>
    <author>tc={001D0061-0066-45C9-AE15-002200180093}</author>
    <author>tc={00DD001C-00D5-4002-A86D-00F0005900CC}</author>
    <author>tc={00D50057-0059-47F2-BFB1-0060005F0072}</author>
    <author>tc={00A200A5-00F3-44EF-B455-008300A100D8}</author>
    <author>tc={00450064-0075-4565-92B3-00F800550039}</author>
    <author>tc={004700D3-0079-45D7-A7B3-0026004F0073}</author>
    <author>tc={00B50035-0036-406F-AC53-00C700F300E3}</author>
    <author>tc={00BB0063-0046-441E-9C6C-001900DC0097}</author>
    <author>tc={00AD0089-0069-4D0D-865A-00C3007A0035}</author>
    <author>tc={00010071-004A-4779-8240-00F20065009F}</author>
    <author>tc={00540065-00F4-4EFA-A22A-002100F40059}</author>
    <author>tc={009600F9-0092-4A4F-AF8E-00D100DE00D2}</author>
    <author>tc={007D00B6-002A-4EF0-B740-004200A9006C}</author>
    <author>tc={006F00B4-000A-4823-A491-006700C9006F}</author>
    <author>tc={00030003-00AC-4D86-B9EB-0068004B005C}</author>
    <author>tc={009C006E-007C-42B6-8506-00F900510047}</author>
    <author>tc={00A100EE-0017-4DD6-A383-00F2006300D1}</author>
    <author>tc={00CE007D-0010-435C-8FEE-00F3000600C8}</author>
    <author>tc={00C8005A-0067-41F0-96C5-009900820068}</author>
    <author>tc={00660029-0090-4548-857B-0037001A0022}</author>
    <author>tc={009300BB-00A1-4C39-BD36-00C50058008D}</author>
    <author>tc={0078009C-000A-4301-9BF3-004700810052}</author>
    <author>tc={00800097-00A7-4B5B-A387-005C00F500E6}</author>
    <author>tc={A643879A-97C0-D450-5C29-D4C1643AB57C}</author>
    <author>tc={009000F3-000E-4AEB-A8C8-000E00970069}</author>
    <author>tc={00BB0012-008C-4E69-A046-000A00990047}</author>
    <author>tc={006B002F-0013-4E3F-A7D5-00EE000200DE}</author>
    <author>tc={00E3002C-006B-4D80-81FD-00A700C30002}</author>
    <author>tc={00EC000D-0096-4F13-948A-0001003F002B}</author>
    <author>tc={00030065-0013-4027-90CB-004400D200D9}</author>
    <author>tc={00400074-0042-4524-A788-008D009C005E}</author>
    <author>tc={001B0067-00A2-4EA7-845D-00AF00A60062}</author>
    <author>tc={00DB008D-0049-4C8F-AD76-00B6004600DC}</author>
    <author>tc={005700F3-0000-48AD-9412-00190019004C}</author>
    <author>tc={00BA00CC-001B-478B-AD7C-0091007300AA}</author>
    <author>tc={0026007A-00CE-4472-86AB-0001001E0008}</author>
    <author>tc={00E70056-00D8-48A8-8848-00ED00050040}</author>
    <author>tc={009C0089-0017-4B85-AF66-008C00170098}</author>
    <author>tc={008F00C3-0078-4FE4-88A7-00B3000C0053}</author>
    <author>tc={00B1002B-0016-4672-A866-00B500B300C6}</author>
    <author>tc={005B009F-004A-4C8C-8D57-008C00A8003E}</author>
    <author>tc={002F0064-00C4-46D2-862F-00C3002C0032}</author>
    <author>tc={00A60071-009C-4D8F-8023-00E2005C0040}</author>
    <author>tc={00EF007A-00D6-4274-A3A2-00DA0054006A}</author>
    <author>tc={00FD000D-0088-4C29-B6BB-00C400B1009A}</author>
    <author>tc={002F004F-00D8-427F-9BF3-007500C4001F}</author>
    <author>tc={00C60072-007D-4180-B77C-006C00EB00F6}</author>
    <author>tc={003C00EC-00E9-48C0-877E-00B800400046}</author>
    <author>tc={00D00086-009F-4D25-B954-003600000009}</author>
    <author>tc={00500045-005A-458E-B519-003200F600AD}</author>
    <author>tc={00EC00B2-00D4-4A8E-98F5-00AA007E00C7}</author>
    <author>tc={00260099-00A1-4C7E-9515-006F002F0081}</author>
    <author>tc={00B0007C-00F2-4FB5-845D-00A800BD00B9}</author>
    <author>tc={0073004F-0089-4144-A406-00650032005B}</author>
    <author>tc={00530037-0046-4166-8F30-009F00BA0090}</author>
    <author>tc={00E000CD-00D3-435A-837F-00330011000C}</author>
    <author>tc={0025002B-0063-4C78-BC23-006800C600DE}</author>
    <author>tc={008200FB-0020-4B8E-BF2B-00E800B300D6}</author>
    <author>tc={003A00EB-00A3-4FDC-9908-00EE00C60022}</author>
    <author>tc={00AA00E7-0097-4196-B8A0-00D400410071}</author>
    <author>tc={146B9D7C-23B4-10E4-1863-F9A4D8AD4678}</author>
    <author>tc={001900C2-0055-495C-955D-0090008C00F8}</author>
    <author>tc={00270030-006C-4D95-8BF5-003F002F002D}</author>
    <author>tc={00B3002C-0051-4BC1-8518-001100E20072}</author>
    <author>tc={006F0027-0043-471B-A9B6-007500E7003D}</author>
    <author>tc={0034001C-004D-4684-9B48-006D002F00F2}</author>
    <author>tc={00F4007C-005B-40F9-940B-00F1008A00B0}</author>
    <author>tc={007D00BA-003A-45D9-B8F3-00420045004D}</author>
    <author>tc={005D0069-006E-426E-94E5-00AA005B00D7}</author>
    <author>tc={00A6007D-00F7-460A-B15A-0035008C00EF}</author>
    <author>tc={00A700C3-0072-4427-9863-004500D5004F}</author>
    <author>tc={00C600FB-0051-46B7-876F-00E20084009B}</author>
    <author>tc={000500B6-0047-455E-8B9E-00BE00050055}</author>
    <author>tc={003100AB-00D3-4279-9C43-004C00DC00AF}</author>
    <author>tc={003F00A0-00B3-4AD1-B24B-00EC004F00CB}</author>
    <author>tc={00F80071-003A-4A2F-8FB0-0067000000A7}</author>
    <author>tc={004B00B4-008C-4618-BED6-0039001A0041}</author>
    <author>tc={007400F0-0087-420C-A390-0020009E0032}</author>
    <author>tc={007100F1-008C-4551-BD14-00BD004300B6}</author>
    <author>tc={002C00A9-0003-4930-A0CF-000A00F5005B}</author>
    <author>tc={00290013-003E-4F14-BC5C-00B60050002D}</author>
    <author>tc={0068003D-00CD-42EB-957C-00B6002A00A7}</author>
    <author>tc={00AB0070-00AC-4C06-B53B-00A000270015}</author>
    <author>tc={00C50058-0050-4E97-AAB2-00E0005C00F7}</author>
    <author>tc={00CA0040-0084-4269-A91D-00F90088002E}</author>
    <author>tc={0098009B-0007-438F-99A0-0085002C0061}</author>
    <author>tc={008400B6-0052-49D1-AD92-00AA000A0009}</author>
    <author>tc={00B900A8-00C7-46F4-B987-008800A50029}</author>
    <author>tc={00270011-0003-4432-9480-00B800EB00C5}</author>
    <author>tc={00D100CE-005D-4B43-A134-006A0012008A}</author>
    <author>tc={00C10099-00E0-43AA-A5CD-000B003000F7}</author>
    <author>tc={0049007B-0069-4936-9686-00E7009D006B}</author>
    <author>tc={00E2002B-002B-4208-9BCA-001E009600A6}</author>
    <author>tc={00BE0021-005A-4B7E-A213-00D6001600EA}</author>
    <author>tc={00E80034-0024-4555-A276-00D8004500DA}</author>
    <author>tc={004100EE-00EA-41A3-AC2D-0080000A0010}</author>
    <author>tc={00AF0056-0062-4C4C-9034-00AD00D900A3}</author>
    <author>tc={00180074-004F-47E8-AE1C-00F4002800A6}</author>
    <author>tc={0035005D-0041-4576-9869-00F70063009E}</author>
    <author>tc={000E00ED-009C-4227-A84D-00E800220087}</author>
    <author>tc={00BE00DD-000D-4830-98EA-00CE00450041}</author>
    <author>tc={00360003-00A8-4D57-A125-0017006500CF}</author>
    <author>tc={00B600C4-006D-4944-8CD1-00AF00B30013}</author>
    <author>tc={00DE0069-0098-4200-ADE1-008B00A400C7}</author>
    <author>tc={00C9000D-0071-46BB-AA6B-005300F00099}</author>
    <author>tc={00540000-0056-427A-8C51-005D002D004B}</author>
    <author>tc={00AF004A-0013-420F-A866-00FA000600DE}</author>
    <author>tc={001B006A-00B2-40AC-96C8-00660076005A}</author>
    <author>tc={00F10010-008E-440B-9464-00AD005F0054}</author>
    <author>tc={000F004C-0035-4900-A804-006600CB00E6}</author>
    <author>tc={008800D5-00E9-4242-8657-00AE000C0021}</author>
    <author>tc={0039001A-0049-4DB5-8787-0085003C003F}</author>
    <author>tc={006B0029-009E-40E0-BF09-0006008F000F}</author>
    <author>tc={00690016-000A-4A08-8461-00D2000D00E8}</author>
    <author>tc={00D50075-00A4-4A00-A7B0-00E800AF00BC}</author>
    <author>tc={000A0096-0090-4B25-9725-001500BC0017}</author>
    <author>tc={00B40031-0016-438B-B12A-008D00570084}</author>
    <author>tc={002000C8-0020-4A1D-A48D-008F00F4003C}</author>
    <author>tc={009F0028-00FC-4EDE-8226-00E100B800CC}</author>
    <author>tc={0014004D-0000-460D-9CD9-009F00F50032}</author>
    <author>tc={001200A0-00B3-4E26-BC6E-002C000500E7}</author>
    <author>tc={00AC00D2-0041-44AE-9EA5-004F00CE0053}</author>
    <author>tc={00AD003C-0020-413B-A79D-00DD00CD00EA}</author>
    <author>tc={00150050-003E-4DAB-A884-000600780000}</author>
    <author>tc={00500061-00CB-4D4B-AD5F-00E0002D0000}</author>
    <author>tc={00D30072-009E-4B6B-9137-00D000B000E4}</author>
    <author>tc={002600FC-00F6-4D0C-ADC3-0057006E00A2}</author>
    <author>tc={00EE006D-00D6-418F-8D00-005500FC0055}</author>
    <author>tc={008400A8-001E-43E7-910C-00AD00D900AD}</author>
    <author>tc={0024009F-009D-4E35-B46C-00BD001E00EE}</author>
    <author>tc={00DC003C-007A-40BE-BF93-002500E600D4}</author>
    <author>tc={003F00AD-0095-4DE0-A0BE-003400E40017}</author>
    <author>tc={00E1002C-0076-4601-A533-00200042003B}</author>
    <author>tc={005800E0-0017-4D58-B850-00C600B500D6}</author>
    <author>tc={005400FE-00D7-4C01-96EF-0043000800FB}</author>
    <author>tc={001A00BC-0077-41DE-BF56-00DB00CC0038}</author>
    <author>tc={00D700D6-0041-4F34-ACF5-006F00BC0069}</author>
    <author>tc={007A001F-006F-4828-9325-003A002F006B}</author>
    <author>tc={005C008E-0004-4D7B-9FA0-009C00D70000}</author>
    <author>tc={00C50067-00A3-49C9-A315-0086005C0092}</author>
    <author>tc={007C00C5-0004-44D0-973D-009600BE00A4}</author>
    <author>tc={004D00A0-0050-450A-9C82-00D400D50094}</author>
    <author>tc={0007006F-0033-4B58-B47A-00C2001D0047}</author>
    <author>tc={00970035-00F9-441C-B9E4-00A1006700E1}</author>
    <author>tc={003500C1-004B-43E6-8589-00F9004C0043}</author>
    <author>tc={001900F1-004E-4C14-8B4E-009C00400076}</author>
    <author>tc={004B004D-006F-4ECE-A963-009E00A9000D}</author>
    <author>tc={00A600F4-0007-4821-A808-000E00020000}</author>
    <author>tc={004600B4-00CC-4207-8DA3-002F0058004F}</author>
    <author>tc={0059005D-00FB-43F4-88DE-005F0057002F}</author>
    <author>tc={00A800C1-0040-47C9-A591-006100AF0099}</author>
    <author>tc={00D7003F-00F4-4443-83C5-008000A2003F}</author>
    <author>tc={00F30052-00A3-4365-8CF9-00E100900011}</author>
    <author>tc={003B00C1-00D4-4F05-A776-007600BC000A}</author>
    <author>tc={00DF0077-00BD-4EBA-84F8-008400C7008A}</author>
    <author>tc={0089007D-006D-473B-AB69-0042001B00B6}</author>
    <author>tc={00AF00C8-00B7-4101-9973-001C006600AE}</author>
    <author>tc={003B00CC-0022-4A4E-9EEA-006C009E00DF}</author>
    <author>tc={000A00B6-00B0-4EE2-9CB5-002600070041}</author>
    <author>tc={00AF008A-00DB-4DC5-9FFD-009200B200C7}</author>
    <author>tc={005800D6-00D1-4C5C-B903-004F0026003E}</author>
    <author>tc={00590052-002F-4BA3-A732-00950070006C}</author>
    <author>tc={004E0040-00B8-479A-ACA0-00FF00C70059}</author>
    <author>tc={001800C7-003D-4C4A-B0C8-007E00570042}</author>
    <author>tc={0062007C-003B-4F4A-9318-00E700B500B5}</author>
    <author>tc={00B1005D-006E-42F5-A847-00DB00110017}</author>
    <author>tc={00B100A0-00EA-4E5A-B5C9-0049004400BC}</author>
    <author>tc={00780092-00E4-40CD-B046-00BD008200CF}</author>
    <author>tc={00E30031-00E5-4314-BA34-001F00D4004F}</author>
    <author>tc={003400A0-00C5-4F6D-8E3B-003E003A000F}</author>
    <author>tc={00020027-004B-45C1-96D0-000700D600F4}</author>
    <author>tc={00D700CD-003A-4A4B-916F-00A300090008}</author>
    <author>tc={006B00CA-00F0-498B-BF15-006500AD0021}</author>
    <author>tc={00500035-0023-4C22-9A28-00DD00E200A9}</author>
    <author>tc={0086002D-00E9-46CF-9497-00ED00D900FB}</author>
    <author>tc={00EA00EC-00FA-4BF1-B77D-008F00B200F4}</author>
    <author>tc={0049000F-00E5-4F7D-B48E-000400660001}</author>
    <author>tc={002100F6-0092-4FD1-851F-001E0075002D}</author>
    <author>tc={00AE00BF-0084-4FBD-BFD3-002300ED0073}</author>
    <author>tc={001E001D-003D-44E1-AC97-0038002E00DD}</author>
    <author>tc={00970087-0033-48FA-9832-006B00DA0049}</author>
    <author>tc={002A00AA-0064-41B0-9C66-00CF008E0018}</author>
    <author>tc={0037009F-00B9-4389-A14E-009D002F002A}</author>
    <author>tc={00C2002D-007D-4E67-A40A-00D0000E003C}</author>
    <author>tc={00750005-00B3-4DCB-949A-008F002400AD}</author>
    <author>tc={002B006D-00CB-4812-B787-007700CC00ED}</author>
    <author>tc={009B0082-00E0-4133-A428-008100850011}</author>
    <author>tc={001D0067-006E-4AA0-A0F5-004A003400B8}</author>
    <author>tc={00020048-0013-41BA-9565-00C70076005B}</author>
    <author>tc={00330025-00D3-4837-A1B0-0007003D00CA}</author>
    <author>tc={00C600C4-00BD-4164-B7CC-002F001B0059}</author>
    <author>tc={00FA0066-0085-4729-882A-004C004100B4}</author>
    <author>tc={00A000A5-0048-432D-83D4-005500F700EC}</author>
    <author>tc={006100DE-00CD-423C-9C0B-00AD00110079}</author>
    <author>tc={0033004C-0043-4EBA-805B-00CA00020047}</author>
    <author>tc={0051009E-0000-42D0-84BE-0077005300A5}</author>
    <author>tc={00A00079-00B7-4564-9F9C-00B300FC009F}</author>
    <author>tc={00030089-007D-46F6-9AE3-006600B1002B}</author>
    <author>tc={00E400EB-000E-4D06-86DE-00DC00E40009}</author>
    <author>tc={00000004-0067-47D9-A999-001700F100F4}</author>
    <author>tc={008500A3-0053-40AA-9535-00BE00D50027}</author>
    <author>tc={002F003E-004E-4E50-8038-00E300A10002}</author>
    <author>tc={000A0041-0026-4109-8D74-00D100AC0094}</author>
    <author>tc={00C0005A-001E-4A51-94E0-0058008C0023}</author>
    <author>tc={00BD00F8-0094-44B0-B9D8-0099005F007B}</author>
    <author>tc={000400DD-0033-4293-BF59-00AA00AA00DD}</author>
    <author>tc={00400099-00C8-41E4-8F4F-0061000500B4}</author>
    <author>tc={00C500C3-00A2-438E-87FD-00F80088005B}</author>
    <author>tc={004A0053-0022-4176-908C-004500F20036}</author>
    <author>tc={000F00DD-0084-410D-8A07-00480030000C}</author>
    <author>tc={004D0096-000E-477F-A321-0019008B008D}</author>
    <author>tc={009100C8-00AE-4BAF-9597-00D800DE0013}</author>
    <author>tc={008C006F-00C3-4825-B18E-000A00AC00D3}</author>
    <author>tc={0005004B-0047-48AA-BA7D-00F60019001D}</author>
    <author>tc={00F70082-00EB-438B-BBDC-005800500002}</author>
    <author>tc={002B00BE-00E4-4835-89B3-00430079005D}</author>
    <author>tc={00830075-00C3-47CF-A43E-00E70033001E}</author>
    <author>tc={0039005F-0001-40B4-BF6D-003B00E800CE}</author>
    <author>tc={00530061-00BE-4412-B5B7-00A0001300E7}</author>
    <author>tc={00FD0092-00A3-4606-B9E7-00FC00370085}</author>
    <author>tc={004500D5-0014-44EC-A209-006600EB0005}</author>
    <author>tc={00300056-00CF-4638-AF65-00D50010000A}</author>
    <author>tc={00FA00D9-006B-4C74-81A6-00BB00390009}</author>
    <author>tc={007800F6-00FA-401C-BFF7-00C800210084}</author>
    <author>tc={0020006B-00D2-4050-9056-006E00DB00C1}</author>
    <author>tc={00C000D4-00ED-48AA-913D-00910057005B}</author>
    <author>tc={004D00BD-0090-4A63-AA7D-00F100BE00BC}</author>
    <author>tc={000D0089-0081-4821-9897-008A002700F4}</author>
    <author>tc={000D00F3-0036-4FAC-8B3A-0083002B0066}</author>
    <author>tc={007D00A6-00FF-4891-B04A-008B00D000FD}</author>
    <author>tc={006500DC-0023-4D43-A1F1-007500B20043}</author>
    <author>tc={0017008B-006E-45D9-8E5D-000A0015008A}</author>
    <author>tc={009B00A0-0016-4648-A659-00B100D800AB}</author>
    <author>tc={000C0041-0029-47D9-9B63-00AC00A500AD}</author>
    <author>tc={00780089-00CC-4813-B3B9-00E300F1005C}</author>
    <author>tc={009D0046-00FF-4162-891A-00EB00060065}</author>
    <author>tc={00630080-0021-412E-B2A5-00D6001400CC}</author>
    <author>tc={006B0062-006A-46F8-8F0C-005A00F500B4}</author>
    <author>tc={00820049-0080-4427-8672-00E000820016}</author>
    <author>tc={00A700E9-0021-4586-8250-00BF0060006E}</author>
    <author>tc={00CE0021-005C-4994-BF20-001900DF0055}</author>
    <author>tc={00580028-0008-4263-BDC7-00AE00450016}</author>
    <author>tc={000E00FC-00DD-429E-9B19-000E00C4003A}</author>
    <author>tc={00D900E7-0070-4EB9-9BB1-00F400E90005}</author>
    <author>tc={008C0082-00D2-4FE5-B219-00E0006D0034}</author>
    <author>tc={00B60043-00B5-4216-A348-00A1005200AD}</author>
    <author>tc={000A0057-005C-43F4-8576-001D009300E8}</author>
    <author>tc={00960021-0029-4D38-BD9A-006700A100BE}</author>
    <author>tc={006A0065-00AA-4BCB-97D7-00FD00800070}</author>
    <author>tc={009B0018-004A-45F5-BA4D-0007003F00E5}</author>
    <author>tc={006200B1-005A-4F2E-AED1-0045004800F1}</author>
    <author>tc={0077005A-00D7-4DB7-9983-007100DD005F}</author>
    <author>tc={0011008B-0092-4AB2-8BFC-00C1000E00CB}</author>
    <author>tc={00150099-0055-498E-B983-003B003200C0}</author>
    <author>tc={001E0067-0008-419D-B319-00C0009B009F}</author>
    <author>tc={00CC00F9-001F-4C27-8DC6-00A0004B0066}</author>
    <author>tc={005F001A-005C-4379-A337-00CC00E600AE}</author>
    <author>tc={00560078-0078-4799-804B-00F100590014}</author>
    <author>tc={00F10051-004A-4ACC-9990-00AF002B00E6}</author>
    <author>tc={00320087-0040-4B32-8BB6-000800CA0025}</author>
    <author>tc={00520045-00E5-4803-91C8-00210096004A}</author>
    <author>tc={001400D5-00DF-489B-A6A7-00CF00B80060}</author>
    <author>tc={004E009E-0018-48DF-9DCF-0055007D0000}</author>
    <author>tc={009E0006-0021-4E02-9287-0017001200DE}</author>
    <author>tc={009900D8-001F-46FC-90E2-00EB00D8009B}</author>
    <author>tc={002A0002-008F-40BE-968B-00B4003A006F}</author>
    <author>tc={006C0082-0099-49A3-B64F-007800490046}</author>
    <author>tc={00A700D9-002D-46F5-BA4A-005700AC002F}</author>
    <author>tc={000F00DC-00E1-441E-B9DA-001900A200DB}</author>
    <author>tc={008700D6-0049-4923-95D2-00CD0083009C}</author>
    <author>tc={006D00CD-00DB-413B-A3DF-009A000E00B3}</author>
    <author>tc={00410044-00B5-4777-989C-000400EA00B4}</author>
    <author>tc={00BD00BD-0039-4B52-BF1C-00FB002F00D7}</author>
    <author>tc={00860038-0068-4FDB-8BBE-002F00840082}</author>
    <author>tc={00F90006-0016-45E3-A05E-00D9007100D4}</author>
    <author>tc={00C60055-0017-4E23-BFFD-0063004800F1}</author>
    <author>tc={009D0040-00DF-4D1C-B80A-002400E200EA}</author>
    <author>tc={00660092-002A-4A8F-992C-002800F500EC}</author>
    <author>tc={00BE003C-0072-4574-8230-00BE00090094}</author>
    <author>tc={00DE00D8-00D0-43CC-A4E5-003400C500B0}</author>
    <author>tc={009C0085-0026-425A-8F1D-00AD00A8002F}</author>
    <author>tc={00CF0073-004C-485C-8072-006900420064}</author>
    <author>tc={00B40070-00A4-4054-8479-006F001E004C}</author>
    <author>tc={004C00A0-0039-454A-835C-002100810076}</author>
    <author>tc={00B400BD-0056-4691-9F0D-00B600A700B2}</author>
    <author>tc={00B500E8-00B9-4126-AF2F-006400580038}</author>
    <author>tc={00CE009E-0096-4146-B27A-00A400210031}</author>
    <author>tc={00700032-00FB-4A02-AF43-002E00CB000D}</author>
    <author>tc={00560018-00C8-4FD3-8EDC-003F00710074}</author>
    <author>tc={00610093-0049-4550-9018-007700860013}</author>
    <author>tc={00820061-0061-4A23-80E1-0067003A0082}</author>
    <author>tc={003B001D-00D8-46B0-99CF-00400009005F}</author>
    <author>tc={005900D1-004F-43E1-923D-003E005100B7}</author>
    <author>tc={006C001F-00B1-4E28-9D37-00C20083008E}</author>
    <author>tc={00330024-0003-4FAF-9931-00E600830029}</author>
    <author>tc={000A0019-0054-4F49-9439-004000E6006B}</author>
    <author>tc={004C0038-003C-45DF-A398-0007007A00C1}</author>
    <author>tc={00D700E6-0044-42CC-9D3A-006600C0009E}</author>
    <author>tc={00040069-00D5-4294-B6BC-00A500E5008B}</author>
    <author>tc={000100FE-0086-4B3A-9EBC-007800B5000B}</author>
    <author>tc={00F80050-00FD-422B-A596-001900DB00CB}</author>
    <author>tc={006900D8-005D-4EAA-8F06-00EF0029001D}</author>
    <author>tc={00F100AD-00BD-4F08-A5DA-0075001700C0}</author>
    <author>tc={00450045-00DA-43EC-917F-0018004100EA}</author>
    <author>tc={00BC00AE-0084-4F4B-B2D2-0052004900E9}</author>
    <author>tc={00AA00C2-00AB-46B0-BD38-009300660071}</author>
    <author>tc={00A00076-0052-4345-8CB6-009600B0007D}</author>
    <author>tc={000C006E-0012-4015-830F-00080076007B}</author>
    <author>tc={00350064-007F-4EA5-9997-00C0004A0042}</author>
    <author>tc={00620071-000D-4498-8FCB-00DC00B8007D}</author>
    <author>tc={00480003-0076-4CED-89C0-00AD00FE00C0}</author>
    <author>tc={000E00BC-0095-4BEB-956E-009B00030049}</author>
    <author>tc={00230051-0097-4A98-90B0-00D5001D00F8}</author>
    <author>tc={ABB379FF-8D12-3EBB-4374-E43C618AFCF4}</author>
    <author>tc={000000DA-0076-494D-B4C9-00DB00A300E0}</author>
    <author>tc={00D300F4-0015-4B19-B14E-00CA003B0070}</author>
    <author>tc={00970047-004C-4C4F-890A-006100720008}</author>
    <author>tc={00FA0036-0028-43A0-B9D3-004800F900DA}</author>
    <author>tc={002400F1-008E-40CB-A891-008600DC0018}</author>
    <author>tc={00E700F9-003B-4367-B52C-005200FB00F6}</author>
    <author>tc={00DE0092-0039-4525-9A86-0018006400D8}</author>
    <author>tc={006700A1-004B-44DB-AD5D-00DA001E0036}</author>
    <author>tc={00DA000A-000F-45A1-B243-000F00C6008A}</author>
    <author>tc={00450007-00EF-4B94-A78E-004A00DF00B9}</author>
    <author>tc={001E0021-00C1-4B9B-B168-00C2008D008C}</author>
    <author>tc={009800E8-00F0-4749-A8C3-00AB006A00B1}</author>
    <author>tc={00150089-00F8-42F5-8CC6-00690059009D}</author>
    <author>tc={007900F7-00F7-46A8-966C-00F80074004B}</author>
    <author>tc={002400F2-0055-4777-9D2E-00F5007100FE}</author>
    <author>tc={00A900FF-0034-4702-90A0-008200F600AC}</author>
    <author>tc={006900E8-00DE-44B5-B2DF-00EB009A0002}</author>
    <author>tc={009C00F6-00CC-4C0A-B619-00C9001B006C}</author>
    <author>tc={00710051-0025-4FFF-856B-00FD00FE0001}</author>
    <author>tc={00C40082-0062-4BB5-A4E4-001B00B300DE}</author>
    <author>tc={00400040-0067-40ED-83C4-00A200800092}</author>
    <author>tc={00E800E8-0079-424A-B8C1-00D800530040}</author>
    <author>tc={00D7009C-0010-4FA7-BAE5-007E000C0097}</author>
    <author>tc={00B7003D-00F5-4BD3-A15A-00D900F5009C}</author>
    <author>tc={003D0020-002A-4227-8517-000100970072}</author>
    <author>tc={00D90091-009B-4C2C-9CF7-007C008800E4}</author>
    <author>tc={0079005C-00A2-410E-BED6-00F5005800A3}</author>
    <author>tc={0077001B-0071-4B4C-A529-00BD00C000B7}</author>
    <author>tc={00D300FA-00B2-4B7A-9BC4-0032003A0009}</author>
    <author>tc={007600AD-00B6-4C42-85CF-006200CD0064}</author>
    <author>tc={00680097-0079-42C9-8F4B-00A400A800AD}</author>
    <author>tc={004B0054-0095-4D7B-9167-001B00820044}</author>
    <author>tc={005900D0-0076-45C6-884E-00370011006B}</author>
    <author>tc={006000E1-003B-4F31-844E-007600090050}</author>
    <author>tc={002B003B-0036-4789-87F9-0082007F00A8}</author>
    <author>tc={00120054-0074-4636-917C-00AB001600B3}</author>
    <author>tc={69091BE0-EA77-B888-DCC6-8E6E380AB719}</author>
    <author>tc={00AB0002-00EF-4DDE-8664-0007006500D0}</author>
    <author>tc={00C8009B-007E-4306-82B3-007A00190059}</author>
    <author>tc={00F30097-0086-48BB-8342-003400D500A1}</author>
    <author>tc={00D60085-00C1-47A5-854E-00F600BC00A8}</author>
    <author>tc={00B400E1-00D3-4130-A0D8-006F00860093}</author>
    <author>tc={00BC001B-005A-4AB9-A1F3-007F000A00E7}</author>
    <author>tc={001E00EA-007E-4615-9D7E-006C00A600F2}</author>
    <author>tc={00FA0090-006C-47A2-8556-0045005F0005}</author>
    <author>tc={0022008E-0093-4B50-85C6-00B5008200F1}</author>
    <author>tc={00E300AB-00BD-4627-983C-009200D700B3}</author>
    <author>tc={004A00CA-00E9-4993-A3AF-00CD0025005A}</author>
    <author>tc={00270038-0057-428E-8A99-007E0061009C}</author>
    <author>tc={00A5000B-0022-4C3E-9BF0-00CB00DD0037}</author>
    <author>tc={002C001E-000C-4003-9BB4-00B6004800B7}</author>
    <author>tc={00E00006-00F4-4D8A-BF01-000700F60099}</author>
    <author>tc={00490061-00CF-4502-B91B-00B900F800F0}</author>
    <author>tc={00BE0085-0077-4D6A-B1C0-003D002F0029}</author>
    <author>tc={00FD00E1-00AC-45BE-B31C-007B00A700A1}</author>
    <author>tc={000A006D-007D-42FD-A452-00D8007600A6}</author>
    <author>tc={00D700FD-002A-4262-A6A4-008B00180016}</author>
    <author>tc={00CE00B4-00B8-47D6-A008-00D900F000B7}</author>
    <author>tc={00D400C3-0066-42A1-9AB7-00F900CA0046}</author>
    <author>tc={004B0061-0062-49BA-A352-00DE0065007E}</author>
    <author>tc={004E002C-0062-443B-A455-000D004D00F8}</author>
    <author>tc={002C0075-008F-4A64-B801-005E00C90073}</author>
    <author>tc={000600B9-007D-4150-BB0E-001400DE0024}</author>
    <author>tc={00F400E8-00A1-430B-A0CC-00B8005B0091}</author>
    <author>tc={00570054-00ED-40DD-A008-006E001200C4}</author>
    <author>tc={003A00D6-0056-4667-87AF-00A700B000BE}</author>
    <author>tc={00C20096-0037-46C3-8208-005D009900A6}</author>
    <author>tc={00B600AF-00B7-4A61-B2F9-004600D40075}</author>
    <author>tc={0012001B-00EA-4DA8-8001-008700620041}</author>
    <author>tc={00A80081-0093-4670-8822-0074000000DE}</author>
    <author>tc={007D00BE-004E-4067-8A39-008800F3008D}</author>
    <author>tc={00B900CD-00D1-4177-8813-004100420015}</author>
    <author>tc={004F0090-0035-4268-A37B-007C00A1007B}</author>
    <author>tc={33FF8693-A481-935B-8553-E4FCB541C78F}</author>
    <author>tc={001E004C-0042-4519-8BAB-004B000C00E7}</author>
    <author>tc={00A500B9-00C7-476F-8C4E-00D200E6001F}</author>
    <author>tc={00BC00F7-000D-44A8-B345-0052001F0036}</author>
    <author>tc={00C6008D-0049-4C4C-BC5F-006300520049}</author>
    <author>tc={005000F5-0089-4F4A-92B4-00C200F300A5}</author>
    <author>tc={00AC0012-0032-472C-9260-005000F70014}</author>
    <author>tc={003B009D-00AE-432A-A7F8-009400D500CA}</author>
    <author>tc={005300C7-0057-4BFD-A373-004100030004}</author>
    <author>tc={00BA00E2-0035-4343-9993-003C008B00E3}</author>
    <author>tc={00B8005F-00C1-4FFD-82BD-00E600AE0056}</author>
    <author>tc={0057008C-009F-439C-A2FD-005400610054}</author>
    <author>tc={001A00A8-0039-40A2-A2EF-00220012006F}</author>
    <author>tc={007F001F-00A4-492E-A7AA-002C0041006A}</author>
    <author>tc={00CB00B8-00EB-4800-8548-0038000C00D0}</author>
    <author>tc={0054004B-003B-4BE4-8600-005D00BF0037}</author>
    <author>tc={00E900B3-005B-419B-9376-00B500E50035}</author>
    <author>tc={00C70031-0001-4BFD-906C-000100F80092}</author>
    <author>tc={005A006A-00EA-41E5-BF29-0029001D001D}</author>
    <author>tc={00C100C4-0028-48CF-89EC-009100630083}</author>
    <author>tc={00D7005F-0005-420C-B590-00A2004B00F0}</author>
    <author>tc={00AD00A9-00EF-4114-A2D7-003F00DC0038}</author>
    <author>tc={00D1004A-00A5-4E94-B201-00270003000D}</author>
    <author>tc={003D00BB-0087-43A9-8DC6-009B00F300D5}</author>
    <author>tc={00790039-00F5-4160-9533-00EB00520099}</author>
    <author>tc={007C0046-00F3-4217-9279-00E000D90009}</author>
    <author>tc={006A00E5-005D-49EE-8795-008A000A00C3}</author>
    <author>tc={00EF00EF-00E3-4524-B7B6-003F00C0007C}</author>
    <author>tc={00F90019-00CA-4EDB-B769-0005007900D1}</author>
    <author>tc={00CF00D3-00E4-4452-8192-00EB006F0011}</author>
    <author>tc={006800E1-004E-4A58-889E-00CF00EC009C}</author>
    <author>tc={00A80058-00CA-4BFC-9833-004C00F700CA}</author>
    <author>tc={003E00D2-002C-4143-8A76-006D00DD00FD}</author>
    <author>tc={00300024-002C-468B-8A95-007A00E9003D}</author>
    <author>tc={00080078-00B2-4C4D-A223-0084001D0054}</author>
    <author>tc={0098003B-00A0-42EF-8117-007C007B0056}</author>
    <author>tc={001D007E-0005-4570-B660-005200660059}</author>
    <author>tc={0004005E-00D3-4C7F-AFA9-00E000C600BF}</author>
    <author>tc={001800B2-0009-400C-AA95-00F000640042}</author>
    <author>tc={003F0056-0058-4F8B-B176-002400B60008}</author>
    <author>tc={004F006F-00BF-46AC-BAB0-00E200AF00F5}</author>
    <author>tc={007000FF-000E-4524-8DD4-001C00CF0063}</author>
    <author>tc={00900049-0012-4532-A3F6-0081002C0013}</author>
    <author>tc={00B30065-0084-4491-8C42-00E300890031}</author>
    <author>tc={000200DE-0025-4911-A6B8-007B0022001C}</author>
    <author>tc={000A00E5-00B1-49D2-A25C-005200D100F7}</author>
    <author>tc={007C0050-00E5-4C14-A0FE-00F500A4000B}</author>
    <author>tc={00690099-00F1-4AFC-9AB4-00B600DE0062}</author>
    <author>tc={003F0067-002E-41BE-9773-00F500C800AC}</author>
    <author>tc={00BE0030-00AF-4C1F-89FB-004D00E40020}</author>
    <author>tc={002B0034-007B-4E3B-85E9-0055005800A7}</author>
    <author>tc={00560059-0057-43F1-9634-001600C40081}</author>
    <author>tc={0003004F-0066-4FD8-931E-00F500370065}</author>
    <author>tc={00F300CD-002A-4030-8C18-008800E500E4}</author>
    <author>tc={005100AC-009A-4D4F-BAFB-0096005900AD}</author>
    <author>tc={00A800EF-00A4-4616-B2ED-002100B900C3}</author>
    <author>tc={00F60004-00F6-4A08-858B-006A00080092}</author>
    <author>tc={00A000A0-005C-48C5-9EC6-00EC007B0033}</author>
    <author>tc={00AE00D8-0059-4D9D-92E4-00A700AC00DC}</author>
    <author>tc={00B100C1-00CF-43AD-AC15-00CC00050033}</author>
    <author>tc={00FE006C-00DE-423C-A16D-00D7009900F7}</author>
    <author>tc={0015008C-0000-4F5C-8A90-008500350087}</author>
    <author>tc={00A20044-005A-4D4B-B90A-00D7003900DB}</author>
    <author>tc={008A0070-004A-4FE3-84C2-0096007C0096}</author>
    <author>tc={00DB00CD-001C-48B7-9E09-00AB006C0053}</author>
    <author>tc={007C007B-0027-4089-94FC-00F1002C0056}</author>
    <author>tc={00CC0083-0012-489D-B9AB-00C9009100A7}</author>
    <author>tc={00FE00B3-0067-4DDC-AF26-006B00BC0005}</author>
    <author>tc={00DB0047-0009-4F37-B710-007E00D60015}</author>
    <author>tc={009400E0-0037-4F60-A590-007C00740086}</author>
    <author>tc={007F005B-000A-4CD8-A0FB-0073009200F2}</author>
    <author>tc={00B500BF-00C6-4C6E-90E0-001B005600A6}</author>
    <author>tc={00980036-005D-4F8C-B80F-00A90044002F}</author>
    <author>tc={00580097-0046-4910-9F47-005C0095000B}</author>
    <author>tc={001100B3-0048-40F5-8F79-00FC00230090}</author>
    <author>tc={00BC00EA-007A-4ACF-B42E-00E200C3001C}</author>
    <author>tc={006C0030-007F-473A-90F0-003000B00079}</author>
    <author>tc={00EA0062-004A-416A-A38B-00BB00E800F4}</author>
    <author>tc={00F60094-00E3-4445-970F-006E00A50021}</author>
    <author>tc={00A90031-0005-41D2-9B37-00D7009100C2}</author>
    <author>tc={00D3008F-0082-4C9B-874D-007C000200D3}</author>
    <author>tc={00BF007D-0034-43D4-92D6-00D000F90031}</author>
    <author>tc={00A200B2-00C8-42A5-B20D-00BA000E00F5}</author>
    <author>tc={00DE007A-00C2-4DFF-9B99-00810098004C}</author>
    <author>tc={007F0067-00C4-4E22-AB23-004A0030002B}</author>
    <author>tc={00630086-009F-458F-8173-00EC00C400FE}</author>
    <author>tc={00EA0074-009F-4989-9CBD-00F900A200FC}</author>
    <author>tc={00610006-0099-435A-ABEE-004500FA002D}</author>
    <author>tc={005900A6-00E6-411F-962E-00ED008B00EA}</author>
    <author>tc={00CD00C5-0062-4A7B-BBB1-007A009D00A6}</author>
    <author>tc={001D0054-0060-40BC-8341-006E005500F0}</author>
    <author>tc={00E2007B-0051-4ACC-B834-005F006C0072}</author>
    <author>tc={002100AC-0020-40F0-92B5-004B00A60061}</author>
    <author>tc={00C90020-003E-4230-9F55-009A00DF0031}</author>
    <author>tc={003600FC-007A-4522-8421-009C00980059}</author>
    <author>tc={000000E0-0055-4929-ABF1-00EE00130081}</author>
    <author>tc={00F10044-003A-49B5-AC69-009A00020034}</author>
    <author>tc={005300AC-007F-4857-9C53-00CA00E70080}</author>
    <author>tc={00DA0047-0039-4C71-A19A-005100D8000F}</author>
    <author>tc={008F0049-00E4-4F20-843C-001200570098}</author>
    <author>tc={00AA00D2-00C9-4B07-8583-007F000400B6}</author>
    <author>tc={00DB0005-00DF-4B81-96EF-008600750099}</author>
    <author>tc={006200C5-00C5-4CD5-8855-00C700B4008F}</author>
    <author>tc={00410069-0072-4453-9150-00A5003100E0}</author>
    <author>tc={00F40083-00E8-4E9E-B770-009E002F00CB}</author>
    <author>tc={00040006-0088-4AAE-BE94-006F004D001F}</author>
    <author>tc={00AD00F0-0070-4997-B922-008A006300BA}</author>
    <author>tc={00AE00D0-0061-4F1B-B212-006500A10077}</author>
    <author>tc={0056007B-0026-4212-88E4-007200C40022}</author>
    <author>tc={00770098-00D9-4F2D-9305-0035007A00C6}</author>
    <author>tc={004C0068-0025-4C31-BBEF-001300A40044}</author>
    <author>tc={009500F2-0060-4774-AE9C-008500710019}</author>
    <author>tc={00760012-004A-463B-B2F0-008A00A600A3}</author>
    <author>tc={00040049-0003-4417-8209-00FD00FA00F1}</author>
    <author>tc={009F0001-0050-4EE9-9217-006700960056}</author>
    <author>tc={001D00DF-00AC-4281-843A-007500E80043}</author>
    <author>tc={001E0095-00F6-4323-8DA5-001C00FC00D8}</author>
    <author>tc={00F60006-001D-4E62-8CD2-00F900A100B6}</author>
    <author>tc={00FB001A-00FC-4EA4-814F-00C500140082}</author>
    <author>tc={00450011-008A-4764-9365-001500A100BF}</author>
    <author>tc={009C0001-00BE-45F6-B2BC-006C009C00C0}</author>
    <author>tc={00390038-0053-489A-92CC-009A00CF0094}</author>
    <author>tc={00A80024-00C0-46A7-B519-00B9006200C9}</author>
    <author>tc={002F0098-00C5-47DE-8DA4-00CB00B90036}</author>
    <author>tc={008D00BC-0007-4CFF-A5E0-003700390091}</author>
    <author>tc={007F00D1-0056-450F-8FE4-00C000DD0019}</author>
    <author>tc={00D100B8-00CB-41D3-9DE7-00AA00D30001}</author>
    <author>tc={00FD000F-0087-4B86-850C-008100A700B3}</author>
    <author>tc={00650007-0045-43F5-8503-005B00400027}</author>
    <author>tc={00FE00DB-00E4-49E7-81B5-007C00D400FE}</author>
    <author>tc={00C100E9-00B5-491F-8C1A-004C00C100E3}</author>
    <author>tc={00F6005F-0057-41D4-BB1A-00BB00CA00E6}</author>
    <author>tc={00100006-000E-414B-A43B-000F00B40017}</author>
    <author>tc={003E0067-0013-469E-8326-00B400FE00D5}</author>
    <author>tc={00690068-005D-459D-8242-00BB00D500C5}</author>
    <author>tc={00B1005F-00A0-4BE0-8A40-00CB00A00006}</author>
    <author>tc={002D0049-0046-4031-949A-00A5000000D1}</author>
    <author>tc={008D00F1-0047-4ABA-92EF-00E5001500FC}</author>
    <author>tc={008F0055-00B2-4B74-9680-005900180014}</author>
    <author>tc={008100E4-00AD-42E0-B84C-0092009600F5}</author>
    <author>tc={00A10082-0098-4070-8302-0013006E00D3}</author>
    <author>tc={00F500A0-0048-40CC-BFB9-0048006500A2}</author>
    <author>tc={0048007D-0086-4EAF-A11F-004500850098}</author>
    <author>tc={00BD00C0-0048-4DE7-9188-001800C50031}</author>
    <author>tc={00BD0059-0042-4C9E-A659-0082007600C7}</author>
    <author>tc={009B0014-005B-4D46-BA95-001D00430020}</author>
    <author>tc={006D0085-0001-4742-B7CB-000C002E009C}</author>
    <author>tc={002A0030-00E1-4954-841F-00C500AA0018}</author>
    <author>tc={003D002F-0022-4152-988B-00400030002B}</author>
    <author>tc={00EC00C6-00AF-4381-B0CA-0021007D00EF}</author>
    <author>tc={003E001B-00AA-4FD9-8B25-00FF007D0064}</author>
    <author>tc={007B00B3-00DB-47E9-A082-0067009D0088}</author>
    <author>tc={00130015-0073-4B0B-AC91-009F002C0064}</author>
    <author>tc={006100BE-0056-4542-949E-00CA00D60099}</author>
    <author>tc={009E000B-004B-44B2-9D3F-008600D500BD}</author>
    <author>tc={006300AA-005C-4B53-B53F-00F100C300DD}</author>
    <author>tc={00330052-005E-4D00-8B34-00EC0064001D}</author>
    <author>tc={00360065-0032-496A-96D6-004900D000EC}</author>
    <author>tc={005D00E7-0067-4FF9-BD7C-000300180007}</author>
    <author>tc={00560058-00B4-45FD-9160-0000003D00FC}</author>
    <author>tc={0098005D-0053-4C2C-A1FA-009D007F003B}</author>
    <author>tc={00350097-00B3-4861-A05C-001E00B70027}</author>
    <author>tc={003500F1-0078-4B19-A0F7-00B200480069}</author>
    <author>tc={0003003B-00B1-4D10-A6BF-00390082009E}</author>
    <author>tc={00E70089-00E9-4418-8540-00BD00020065}</author>
    <author>tc={005F00B6-00AC-40C3-96ED-00E8008700D3}</author>
    <author>tc={00F20010-00EC-4307-B75E-004E007100FC}</author>
    <author>tc={00130095-00AA-4A5C-B839-007B007600F2}</author>
    <author>tc={00B20024-001D-41B0-A666-00AE00AA0001}</author>
    <author>tc={008B00B5-0070-42A1-A668-005800FD0038}</author>
    <author>tc={004D00C4-003B-4F95-A2DB-00F2002900B7}</author>
    <author>tc={006800C0-0072-41FB-953B-002E00460008}</author>
    <author>tc={00CC00E7-00C4-43CF-A677-00BC00B60072}</author>
    <author>tc={004600EB-009A-44F4-9032-00FC00DC00BD}</author>
    <author>tc={00D00072-004B-4128-9B79-00EB008C00FD}</author>
    <author>tc={003B0025-003D-4115-94AE-00D600730063}</author>
    <author>tc={00BF00CE-006E-4633-BA07-00BA00B900E2}</author>
    <author>tc={00F500E2-00F8-4C52-89B1-002500110088}</author>
    <author>tc={005D0024-000D-46D9-9C9C-00AF00390057}</author>
    <author>tc={00AA00C7-0018-4ACA-977F-00A9007F0097}</author>
    <author>tc={00790058-009C-4A3B-9B07-00DA008600A7}</author>
    <author>tc={00BD0053-002D-4C1C-9A0F-009400C400E5}</author>
    <author>tc={0026000F-0053-4990-ADC0-00D1000E004B}</author>
    <author>tc={004A005D-005F-443A-A5E0-007500660086}</author>
    <author>tc={00B70095-00E4-4B16-8ACB-007F00220047}</author>
    <author>tc={001C00AC-0058-40D4-A456-0009008900AA}</author>
    <author>tc={004700D1-0025-40F8-B062-0061007F009A}</author>
    <author>tc={00440060-009C-4531-86B7-008400E40046}</author>
    <author>tc={001100C2-00B5-42A0-87A3-0025000B0013}</author>
    <author>tc={001F00A2-004B-42C8-A0B9-00E4009400C5}</author>
    <author>tc={00C100E8-0007-4541-9B4F-007B00AF0025}</author>
    <author>tc={002B008F-0095-4F83-B98D-00F200C6008B}</author>
    <author>tc={005400D4-00DF-4D5C-B8D5-008200080010}</author>
    <author>tc={00A200C1-0096-47C0-A7E3-003C0014009E}</author>
    <author>tc={00060067-0034-4ED7-BA5A-0070000B004D}</author>
    <author>tc={00320051-0015-42A7-A2B8-00AC0022002F}</author>
    <author>tc={00980081-00C0-4C57-8EE6-00AA00420075}</author>
    <author>tc={00C100C3-00CB-4D58-83B3-008A00E40069}</author>
    <author>tc={0016008D-007C-4AD5-8D57-00E000C5000E}</author>
    <author>tc={00D9005D-00CB-4419-BA6D-00D500C000A5}</author>
    <author>tc={0073006F-00C9-4665-8E54-003900EA0076}</author>
    <author>tc={00420027-00F6-4AF6-988C-00FF0055008A}</author>
    <author>tc={006D0069-0085-48B5-9CFC-005F00630069}</author>
    <author>tc={002A0000-0059-4F09-B1C7-00100093006C}</author>
    <author>tc={008D0039-009E-4F9D-856D-00FC0091005A}</author>
    <author>tc={009800B8-0047-43AC-9737-008800AA00EA}</author>
    <author>tc={0028002F-008D-4C96-9BD8-00F4000E0021}</author>
    <author>tc={00FC00C5-00CE-4264-90D2-009900410053}</author>
    <author>tc={00B800BE-0002-4A15-A647-00F40016008A}</author>
    <author>tc={00F7003B-00A4-48A3-A958-00BC00B30059}</author>
    <author>tc={00AB0082-00C3-43A9-A519-002F008A00FA}</author>
    <author>tc={00EF0098-00A7-4ACE-B193-000F00760026}</author>
    <author>tc={003D003C-0000-4826-9C2C-00D70009005F}</author>
    <author>tc={00CF001C-0012-40B0-9B59-00F100A100F9}</author>
    <author>tc={00D0009B-00AF-4E8C-9FD0-006700EA00A3}</author>
    <author>tc={00CD00DC-00B7-49AB-A725-000B002C0031}</author>
    <author>tc={007C00C6-00DC-45CC-B3BA-00C5007C008C}</author>
    <author>tc={000C0050-00D3-4904-A99A-0022002A0055}</author>
    <author>tc={00610059-005B-4D58-AD2E-00E2000F00E6}</author>
    <author>tc={001A006B-00AE-4222-804A-00D300A5008D}</author>
    <author>tc={0050006E-0055-4975-9008-00E9006D008B}</author>
    <author>tc={00850021-000F-459E-A0D6-00DB001D00B0}</author>
    <author>tc={00AB0033-0081-40C5-A877-00060060005B}</author>
    <author>tc={00E90034-00AD-4E07-B580-001C00BB0052}</author>
    <author>tc={00190063-00C1-4355-B2AD-00A100010098}</author>
    <author>tc={00F000CB-0028-4061-8AF7-00FD003600E1}</author>
    <author>tc={003D00DC-009B-4519-92FB-006600D500E5}</author>
    <author>tc={004A007D-0061-41A0-AEE9-003E00580008}</author>
    <author>tc={00C80079-0048-43AA-98E3-00DC006500E6}</author>
    <author>tc={002D00EF-0082-42D3-BCAB-002400180003}</author>
    <author>tc={00D70035-0044-4820-89D3-00D3005D001A}</author>
    <author>tc={0002007A-00F9-450E-9C32-002F001E0084}</author>
    <author>tc={005700DA-002A-4599-9CCB-0047004C000A}</author>
    <author>tc={00A2007B-0065-4536-9154-00E300F900AA}</author>
    <author>tc={006200C3-002C-4E4C-B3EB-0010003A0044}</author>
    <author>tc={00BF0082-003C-4E11-BEB5-00D6006300FA}</author>
    <author>tc={00E700F3-0031-465D-AFCF-00D100080042}</author>
    <author>tc={005600F5-003A-4931-AF2E-004C001A007D}</author>
    <author>tc={003B00A0-0090-4E37-9931-002300050037}</author>
    <author>tc={00B000DF-00A1-4B15-80F5-0065005C00AB}</author>
    <author>tc={00E8006C-0031-4D81-BD0C-00DA003F0018}</author>
    <author>tc={002900D3-007E-4681-BD23-001300600036}</author>
    <author>tc={005200A2-00DA-406E-BDA1-0088003E00A6}</author>
    <author>tc={006900A7-0003-434F-A29A-0072007200C8}</author>
    <author>tc={008D00F9-004D-4D27-BCCA-00EF00E5004D}</author>
    <author>tc={00AE00D0-00C6-4A7C-B788-007500AA0050}</author>
    <author>tc={00150047-004F-4371-B877-007E003E001A}</author>
    <author>tc={00680088-0054-4666-AA7E-002C004D00A3}</author>
    <author>tc={003700F9-0093-4A84-8627-0073004600FF}</author>
    <author>tc={00F00033-0019-4665-9E24-00380009001D}</author>
    <author>tc={003400D1-0033-47F9-971D-00AD003D003F}</author>
    <author>tc={009000E5-0034-4AA6-A2CF-00CA00C9006C}</author>
    <author>tc={007E00F4-002D-45F9-A727-002A007F0089}</author>
    <author>tc={004400FE-0020-48F1-A2E9-00A6000300BC}</author>
    <author>tc={003E0090-00BB-4C0B-A30A-00CC003C00E8}</author>
    <author>tc={00B20064-0094-4846-9FBC-00CD002E00EF}</author>
    <author>tc={003F00A1-004B-46A9-80A0-00AA004D003C}</author>
    <author>tc={00DD009B-00F9-4C11-803D-00FE00BA0001}</author>
    <author>tc={00A1008F-00CF-4023-91BB-00A300C10006}</author>
    <author>tc={005400E8-0098-47E3-8187-0083005D001B}</author>
    <author>tc={00A000A9-006C-445F-8C48-007A00D100BA}</author>
    <author>tc={00E8007E-0090-4054-A58D-00ED00C80083}</author>
    <author>tc={00E20085-00BB-4AB0-BBE8-00F700C500EB}</author>
    <author>tc={003A00FB-0057-4A60-8D49-009100E80025}</author>
    <author>tc={003500E0-0042-4988-B1E7-00FA00A700F7}</author>
    <author>tc={00A40084-006D-4930-A5CF-0042007500DA}</author>
    <author>tc={000200C5-0077-45D4-8928-004C00B50073}</author>
    <author>tc={00020084-003D-4968-BE30-00BB004700E4}</author>
    <author>tc={001500E7-0025-4640-8E9F-00AE00C50089}</author>
    <author>tc={007800C4-0013-4F1A-A89F-00F500C000C2}</author>
    <author>tc={00CF0064-0070-4A26-AEF9-00B1005F0041}</author>
    <author>tc={00E600A4-0064-4F8D-87B1-00ED0098007D}</author>
    <author>tc={00C3004D-002B-4C86-9307-004E0060008A}</author>
    <author>tc={0010002B-00BB-4B9A-9F99-00AF0062002E}</author>
    <author>tc={0009003D-0093-4FCA-A82B-0058007F00D2}</author>
    <author>tc={001D0070-003A-4C43-BB36-006200CF00D9}</author>
    <author>tc={0064002B-001E-4AED-A600-003100360099}</author>
    <author>tc={0097001B-00CF-4A3D-A0C2-00BF00AE001E}</author>
    <author>tc={00D80082-0021-41C8-8CA7-00800042005E}</author>
    <author>tc={00D00038-00ED-425F-BD69-00CE00780050}</author>
    <author>tc={00A0001B-00BB-486B-80E3-0017006A0009}</author>
    <author>tc={00790078-00E7-4568-812C-00B900050094}</author>
    <author>tc={00C000C5-0009-4C66-96C2-002C001A0070}</author>
    <author>tc={00770061-00EE-4FB8-9FAF-0013005700D6}</author>
    <author>tc={00F300E5-00F7-4FC8-9743-00A000F9007D}</author>
    <author>tc={00EB000C-0037-4112-8530-0037000F0077}</author>
    <author>tc={007E00C9-00A6-4796-B04A-006F0078004E}</author>
    <author>tc={00E100ED-00B7-44B0-870B-00B300780010}</author>
    <author>tc={006300C4-00D8-490D-8A2C-004B00B30029}</author>
    <author>tc={00460065-0055-41AF-A803-00AC003E00D9}</author>
    <author>tc={006100BC-0051-4D58-85EB-0084006C00A2}</author>
    <author>tc={00350076-00F5-41F2-87A5-009F009A00AB}</author>
    <author>tc={00C10000-0002-47D4-8831-002200BF0031}</author>
    <author>tc={006100DE-0084-48D5-8F8D-00D900D70017}</author>
    <author>tc={00D100D0-008F-4418-9F44-00EF00DF003A}</author>
    <author>tc={00E60050-0043-450A-933F-00CB00EC005C}</author>
    <author>tc={0086001F-00E7-4062-A1C8-0081007700FC}</author>
    <author>tc={00950004-0038-4748-BB55-00D7008B00D1}</author>
    <author>tc={0010000C-006B-481F-BC14-0096003F005D}</author>
    <author>tc={00980023-005F-4597-9463-009B001A00A0}</author>
    <author>tc={002E00A9-0071-4B5D-AB91-003E00D700ED}</author>
    <author>tc={001F00E1-001D-40F9-9916-003B002600D0}</author>
    <author>tc={00D100FB-009E-468E-9A2F-000500C50002}</author>
    <author>tc={00BE0033-0086-4BFE-B049-00F600D80086}</author>
    <author>tc={00F100E1-0068-460B-ACB4-009D00470026}</author>
    <author>tc={002400CB-00C4-4B97-A07C-00650053002B}</author>
    <author>tc={006500E0-0029-42BD-9793-00BA009A0093}</author>
    <author>tc={005600DB-00C2-43A9-9CC5-0098002F006C}</author>
    <author>tc={00770053-00A7-4385-9BBB-004800800070}</author>
    <author>tc={00EF0001-000F-42C0-B408-00300021008D}</author>
    <author>tc={0064003B-004B-4A07-9649-0071009000ED}</author>
    <author>tc={00ED0033-0081-4B66-AE03-00E700CA00B0}</author>
    <author>tc={008900B6-00D0-47A1-8F5C-0076009300D2}</author>
    <author>tc={00AC0081-0051-49AE-8986-00D10085001E}</author>
    <author>tc={00F0007A-00EE-4251-9910-002E000B00D3}</author>
    <author>tc={001000AB-00ED-4195-A7BA-0070009E00FB}</author>
    <author>tc={007500B2-00A2-4971-B5FD-000C001700D0}</author>
    <author>tc={007600DF-009F-40FE-B534-00C2004900F8}</author>
    <author>tc={006400B5-00D4-47DA-8007-00DF006600FD}</author>
    <author>tc={007B00DC-00B5-4D6B-9C3A-007800260008}</author>
    <author>tc={00EB003F-00D1-4F18-B82D-005800EF0032}</author>
    <author>tc={00D00048-007B-48C1-BCC9-009B0041001B}</author>
    <author>tc={00CB00E1-005C-4F4A-9CC5-00F7009300E0}</author>
    <author>tc={008600D5-0040-49D2-A4D3-003E00EC00BF}</author>
    <author>tc={004900E9-003E-4E8E-9B36-0068006B006E}</author>
    <author>tc={00DD00FC-0018-4D74-AB7A-00B300C3000F}</author>
    <author>tc={00DD008F-0094-499D-8CCE-007D0023009D}</author>
    <author>tc={0079003D-0045-455A-B290-00E7003700D2}</author>
    <author>tc={000A00D6-0023-4971-A441-006F00550068}</author>
    <author>tc={00070091-0041-4800-AC3F-008300AA004B}</author>
    <author>tc={00B0005D-0023-4DBA-8706-00BE00A9008F}</author>
    <author>tc={002C002B-009A-411A-B479-006D00FC00F5}</author>
    <author>tc={00820095-005A-4A5F-A7BC-0005009E0080}</author>
    <author>tc={00CD002B-0050-482A-965F-00FB003C00C2}</author>
    <author>tc={002C00A2-00C8-4176-BC2B-00D6002F005B}</author>
    <author>tc={00C40064-0011-460A-B1A2-008700C50015}</author>
    <author>tc={0055002D-001E-41E0-ABB6-009700E400BA}</author>
    <author>tc={0079002F-00E5-4829-9108-00FE00640094}</author>
    <author>tc={00D800D9-00E6-43AB-ABF6-005200BD0008}</author>
    <author>tc={00EC00A5-0087-40DA-9A20-0084002E001C}</author>
    <author>tc={00840087-00FC-47EF-B0BD-005A007500D1}</author>
    <author>tc={0029002A-00E6-459E-BAC1-007F00DC002D}</author>
    <author>tc={00AA00DE-00BF-4AC1-996F-006C00790095}</author>
    <author>tc={00FF00A1-0079-44B6-A112-004B00EA008A}</author>
    <author>tc={00E80067-00C2-4815-A2D5-0048003F00B1}</author>
    <author>tc={001F00E7-0093-4787-9C7A-008600030011}</author>
    <author>tc={00E40073-0074-4B06-85D1-0078000D000F}</author>
    <author>tc={00940060-00C1-4961-867B-00DD00AA0001}</author>
    <author>tc={00370039-00FF-4322-A69B-006000C60053}</author>
    <author>tc={006600AF-0053-4D01-AC9B-007100E40097}</author>
    <author>tc={000600A0-00A5-432C-9C08-00E8004100E5}</author>
    <author>tc={00A90011-0042-4935-BA9A-00EF00F500E9}</author>
    <author>tc={0070002E-00CC-44A7-83CA-008300C800D3}</author>
    <author>tc={00DE0053-0040-424A-830B-00A200A100C2}</author>
    <author>tc={00E70070-0028-4E23-A34F-00ED007D00C9}</author>
    <author>tc={002600B2-0081-4567-A8AD-00E300EA000F}</author>
    <author>tc={00CC0048-00DE-4C8F-A528-004F00FD009B}</author>
    <author>tc={00F900AA-00FE-43CD-966F-00AE00FA0099}</author>
    <author>tc={0069009E-00A9-4028-99CE-0030009A00C3}</author>
    <author>tc={006D008F-0091-4C40-AB23-005500FC00AF}</author>
    <author>tc={00E30078-008E-4BF7-B6E2-005F001D006A}</author>
    <author>tc={002A0018-00B6-4046-8955-004C000A002F}</author>
    <author>tc={009B004E-00BC-4F16-9E71-00E600450002}</author>
    <author>tc={0051002F-00DA-4ABD-9E70-00AB00B60036}</author>
    <author>tc={00EA002F-0006-420F-88C6-005D00FD0011}</author>
    <author>tc={003D003A-00B6-418D-8489-00E1008D00DB}</author>
    <author>tc={00A000D5-0000-4DBF-9F56-00E400C90041}</author>
    <author>tc={00E900AB-000E-435B-9854-001E00D4002A}</author>
    <author>tc={00A7007F-00CA-4CE9-B0DE-006000FF003F}</author>
    <author>tc={005D0035-0039-4696-8C6F-00E9009800EA}</author>
    <author>tc={0098000C-000D-471E-AE6B-001C00350048}</author>
    <author>tc={00E2008A-00A2-4B39-BE7F-008A005A00C8}</author>
    <author>tc={004000BD-0087-4258-A97C-00820036007A}</author>
    <author>tc={00DE00A3-0074-4EBB-805C-00000078003F}</author>
    <author>tc={00900088-0042-44BB-A298-003C00C7001E}</author>
    <author>tc={001600C9-00EB-4DA8-803C-00EF008F0078}</author>
    <author>tc={00F70037-001E-4284-97C8-004D002E00A8}</author>
    <author>tc={00D1001A-00E5-41DE-836E-007E00B0001C}</author>
    <author>tc={008300F1-00E9-4B40-91C7-00F400B5007A}</author>
    <author>tc={007A006F-004B-40B5-83FC-002700FB003E}</author>
    <author>tc={00EF002D-0030-4634-A0E2-00EB004F00D7}</author>
    <author>tc={000B0004-0095-4DD3-80C3-005200BE00C9}</author>
    <author>tc={006100F3-0061-451E-9E85-004F00140053}</author>
    <author>tc={004400D7-0094-468D-946A-008D00D10071}</author>
    <author>tc={006700E3-0040-462F-9708-001C0052004E}</author>
    <author>tc={002200D8-0074-4174-A529-0068008D00B3}</author>
    <author>tc={007A0038-00D0-49E4-9EA1-009400EC00B2}</author>
    <author>tc={005600F3-00B9-4649-B544-0058003E00B5}</author>
    <author>tc={00CD00B2-00F4-431A-9077-001800A30084}</author>
    <author>tc={00860004-0022-4DBD-BB0F-004500910042}</author>
    <author>tc={002700DD-000B-4D20-8CB1-005E006300E4}</author>
    <author>tc={0000003C-00F8-4486-BCF1-00E300F5006A}</author>
    <author>tc={000A007F-0081-4106-92D5-0029003C00DA}</author>
    <author>tc={00300019-0009-453B-A24F-00F80082003C}</author>
    <author>tc={002400B5-0096-4948-96A3-006C00A100E6}</author>
    <author>tc={005D00C6-0069-42C4-B5DE-00C300C600C8}</author>
    <author>tc={00B200CE-0034-4A38-B943-00AB00B20020}</author>
    <author>tc={00AB0059-0038-4199-A554-006F00E90056}</author>
    <author>tc={0046006C-0087-4A0D-93C7-002200B80076}</author>
    <author>tc={007A000D-00FD-45E4-B5CC-006D009D007A}</author>
    <author>tc={00FE004A-00F8-4EC4-988B-009400450070}</author>
    <author>tc={0029001F-00DE-4EC6-BE04-001100A9008D}</author>
    <author>tc={00900090-0046-4203-867B-008800E900B6}</author>
    <author>tc={001B00FB-001F-4F93-ADD0-006100FB00A7}</author>
    <author>tc={004E005E-0049-4E68-A97C-00CB00FB0099}</author>
    <author>tc={008F0062-008C-43ED-9E2F-005C009B00AE}</author>
    <author>tc={00E70014-000C-4376-A6A5-000C00420017}</author>
    <author>tc={008A0030-0052-4A2A-AF37-008600A20070}</author>
    <author>tc={00C60094-004A-4A56-BF5E-00F90050005F}</author>
    <author>tc={001D00C2-0080-472C-B643-00AC003E0058}</author>
    <author>tc={0062004D-007A-45BB-B3C0-006700A700B4}</author>
    <author>tc={003C003F-0061-4F33-97F5-0088009C00EC}</author>
    <author>tc={003F0024-00BA-4AF2-A2C8-003900890071}</author>
    <author>tc={00970051-0005-469D-AC84-008500D700B7}</author>
    <author>tc={00A70013-0014-44F1-9E61-00FD00980017}</author>
    <author>tc={00130080-00C6-4086-9044-00F000EF0005}</author>
    <author>tc={004000A1-0078-4B93-9EA4-008900EE00E3}</author>
    <author>tc={00FC0052-009A-4882-9FCC-00D0000D006F}</author>
    <author>tc={00C9005F-0054-4BE8-98A5-003C009D00CF}</author>
    <author>tc={00A600D8-0027-4A99-AE75-0096009200B6}</author>
    <author>tc={00F7003F-00F1-414C-AE13-00EA0034008D}</author>
    <author>tc={004B0061-00BD-4AE7-99EB-00DC007E0065}</author>
    <author>tc={00950022-00F3-4C0F-B7D5-0033003C0061}</author>
    <author>tc={001E0000-0005-4981-84EE-0001000B00CA}</author>
    <author>tc={00900090-0007-4392-A4AA-007A005D000B}</author>
    <author>tc={00F900FE-0079-4E9B-90ED-0040009200AB}</author>
    <author>tc={002900A4-0000-44E9-B67D-00C9005900FB}</author>
    <author>tc={00950053-00FE-41DD-9A43-00E7005900A6}</author>
    <author>tc={0051001D-002B-4FAA-AB23-00C9003F00BA}</author>
    <author>tc={00FB0007-0017-43B7-BA65-005F00F50027}</author>
    <author>tc={00AD00CD-0054-4DC5-BBAD-00F5000000F4}</author>
    <author>tc={008B0081-00CC-4E3D-9DC0-004D000500FE}</author>
    <author>tc={00FE008D-0035-4987-BB18-005F0092005D}</author>
    <author>tc={00D100D5-0097-48AA-B523-001600DE000D}</author>
    <author>tc={009A0039-0009-40B9-9490-008B00930043}</author>
    <author>tc={00FB007E-0037-4287-82E2-007800C90077}</author>
    <author>tc={0099001D-006C-4E3C-BCF3-00B100B50037}</author>
    <author>tc={000B00D6-00F4-4824-8A11-0059005400E1}</author>
    <author>tc={00F4007E-0025-4801-B1EB-00DB008100FD}</author>
    <author>tc={00E5004D-0095-4C85-8708-00DD00170073}</author>
    <author>tc={0011009B-00D0-4AE4-93F9-00D500BB00F2}</author>
    <author>tc={00230014-0031-44F0-A611-007400BE0066}</author>
    <author>tc={00F5004E-003D-4F00-8A61-005500460072}</author>
    <author>tc={00D400B8-006E-4506-B9BB-005800B50056}</author>
    <author>tc={005200CA-0056-4385-A752-00E70017002D}</author>
    <author>tc={008B001E-00E3-4483-894C-007B00590033}</author>
    <author>tc={00BA00F5-0013-482E-830C-00FE00BB00D6}</author>
    <author>tc={00D50019-00AD-4656-A644-00B5000700AC}</author>
    <author>tc={0054004C-0037-4B96-8750-00AF00F200CE}</author>
    <author>tc={00E8006E-006E-4BB5-AD5B-001D000400C2}</author>
    <author>tc={0063003B-001E-4BD4-8B28-00C4007D00F3}</author>
    <author>tc={00EC0087-00A4-4392-996A-00DC007D00B3}</author>
    <author>tc={00100065-0057-4439-AE22-0092005E0032}</author>
    <author>tc={00DB00FD-00C9-48D6-B4D2-00EA00910058}</author>
    <author>tc={000600ED-0090-4069-BA45-0086005A0072}</author>
    <author>tc={00CD00F0-00B0-462A-A8A9-00BA0054009E}</author>
    <author>tc={00BC0051-00B1-49EF-AC6B-004D00C20056}</author>
    <author>tc={009B00DA-00A4-465E-8546-0084001A005A}</author>
    <author>tc={00E200C8-0014-48F2-ADDC-0018005C00D6}</author>
    <author>tc={003B0064-002D-4EBF-A217-00E800B2003D}</author>
    <author>tc={009F0020-0043-48E0-89AF-0052004500F0}</author>
    <author>tc={00FC00FC-0096-48F5-ABF2-009700FB0092}</author>
    <author>tc={00FD007B-007B-4589-A576-0008002400CC}</author>
    <author>tc={005700CC-00E0-48C0-B50D-0011007E00A4}</author>
    <author>tc={00C6000F-00E9-432E-8FED-00F200C10073}</author>
    <author>tc={009900CF-0042-458F-AD65-006F00BB0097}</author>
    <author>tc={00050093-00D2-4423-BA89-007A00070071}</author>
    <author>tc={008300D3-00D4-44B4-BC18-00C4002A00C8}</author>
    <author>tc={002200E0-00A7-4A39-9F5E-008D00D2001B}</author>
    <author>tc={CB2AE1B4-AEEB-AB81-913A-0B62B7DD6604}</author>
    <author>tc={98241B01-2C42-BA0B-613C-08F6394D9CA7}</author>
    <author>tc={FD8A85E4-D7D2-6AC4-0DA3-75E0F651ADF3}</author>
    <author>tc={40DA1C22-9294-0B00-F68F-D0576C39B5D1}</author>
    <author>tc={139FFA75-05E2-9C20-4448-EBBA295749A9}</author>
    <author>tc={835BA6C4-9003-5839-FB75-793BECFB44FB}</author>
    <author>tc={33200655-FE57-0D73-A220-680B62A87631}</author>
    <author>tc={001400AB-0094-4761-9C39-0015003B00E4}</author>
    <author>tc={00E700B8-0000-4F04-B1E8-00D300EE00C3}</author>
    <author>tc={00FB0013-00C3-429B-9956-00310084005E}</author>
    <author>tc={00FE007E-0026-41C9-976F-002800B600BF}</author>
    <author>tc={0090008F-0029-4F05-B07C-0030007C00E3}</author>
    <author>tc={0002002C-0015-48F2-9B41-008700D80003}</author>
    <author>tc={003A00FE-0012-4785-834C-00270096008B}</author>
    <author>tc={001B00B5-002E-47A0-93F4-007100EF0009}</author>
    <author>tc={008D0040-00EC-488B-BBD0-008B004100D7}</author>
    <author>tc={006600EB-00EF-490D-BD33-009D00020003}</author>
    <author>tc={00470082-00D9-4B78-A873-00EB00E70018}</author>
    <author>tc={A8CC709C-3B91-2983-BFF4-9A718B574DEC}</author>
    <author>tc={6AC8531A-4159-C58B-2821-F276E345B9C0}</author>
    <author>tc={64BACA0C-4FC2-9BCE-BBAC-241B455C8067}</author>
    <author>tc={1006FA8C-20DA-F4B8-A119-832ED92F1C87}</author>
    <author>tc={E275B45D-335D-895E-AAF9-2B07E4C03537}</author>
    <author>tc={6C579BF6-161D-704C-CFDD-9E3C71C27724}</author>
    <author>tc={94E2C1DF-2952-083E-7567-907DE29036FD}</author>
    <author>tc={00BA0067-00EB-4EB7-A8E1-00AC00F100B3}</author>
    <author>tc={00BA0021-00BA-4655-82D0-0088009A003E}</author>
    <author>tc={0082004C-0081-444E-A7C6-000C00FF0058}</author>
    <author>tc={00E200CD-0049-4AFD-AB60-0047007500A2}</author>
    <author>tc={00750017-00A2-4211-B089-00CF009E00A4}</author>
    <author>tc={00AD00D3-0073-4BC6-B741-00B700B80050}</author>
    <author>tc={00130002-00FC-4754-A580-00E100370003}</author>
    <author>tc={00CE00AF-000C-4A39-A22D-00D6007900A1}</author>
    <author>tc={00C4005A-00AC-4D5F-90F8-00680053001F}</author>
    <author>tc={006F00B7-0023-403A-AFA3-00D0009300BB}</author>
    <author>tc={006900DE-0021-49EC-80B9-006900E600BD}</author>
    <author>tc={B67606F5-FA06-9DBA-A4D2-8E8C3868065A}</author>
    <author>tc={A64D4F84-C1A9-D744-0F60-3AEFA9489CC5}</author>
    <author>tc={E9273117-6A60-E1F7-3E0C-8180B155C80B}</author>
    <author>tc={4120BE01-3D51-2A12-44D9-CA72710E5E15}</author>
    <author>tc={BF6CB601-CA28-16BC-E273-5BAE40416287}</author>
    <author>tc={8BF019EB-8A84-48EF-A923-DD31612C8655}</author>
    <author>tc={66AEACD5-A191-554A-C4D5-08B406452107}</author>
    <author>tc={000E006E-007D-45DB-A260-00B000A100D7}</author>
    <author>tc={004600FD-000B-4019-9CE1-00A2000B009C}</author>
    <author>tc={003700B2-0079-40B3-B884-00F0009E004E}</author>
    <author>tc={00D100D5-004A-4D79-B71C-00B400FA00B6}</author>
    <author>tc={003300C7-0077-447A-AD1A-0059006000BF}</author>
    <author>tc={00CF00CF-0055-43BC-9435-003D0006005E}</author>
    <author>tc={00A80001-009C-44A6-8639-00F700B3006F}</author>
    <author>tc={00AC0049-0065-4615-B1DF-0043007900F1}</author>
    <author>tc={00AD00A3-00A1-49E0-89AD-001300030033}</author>
    <author>tc={00A1003B-00D7-4E09-869A-000000750069}</author>
    <author>tc={00D4001E-001A-4B34-9A88-00BD001E00CD}</author>
    <author>tc={AEB10CF4-95B2-48C0-1CD0-11FDAA2DD7A7}</author>
    <author>tc={B5BFB3DE-E022-56D6-49CE-C9058B0AB20D}</author>
    <author>tc={A35AEE45-9DFD-EEB8-EE83-71379FDF76F9}</author>
    <author>tc={9D061C95-ED6B-C996-7A2D-583A4E2A5D08}</author>
    <author>tc={D8149144-0C3B-790A-1957-58BE5FFC650F}</author>
    <author>tc={E0CC70BF-DCBF-1975-3128-1AEA255A3ABE}</author>
    <author>tc={70639EB2-7E61-7132-B6CA-78BB73CDB4C6}</author>
    <author>tc={00330057-00AF-4F43-9082-009E005F00DB}</author>
    <author>tc={0084005E-0053-4399-8518-00C6008400C3}</author>
    <author>tc={00280062-001A-4569-A2B9-0052004400CC}</author>
    <author>tc={009800A7-00ED-477E-8E67-00C100E20042}</author>
    <author>tc={00B20023-00AA-41CE-BD5E-008100BC00F0}</author>
    <author>tc={00170056-001A-4F07-BC62-009400680064}</author>
    <author>tc={006200D2-0010-4BE2-9F56-00FC00F5001A}</author>
    <author>tc={00EA0044-0048-4ACD-BCBF-00CC00DA00DE}</author>
    <author>tc={0085005B-0075-4C68-8126-00F400A8006C}</author>
    <author>tc={00120045-0004-43F1-94B6-00E000310010}</author>
    <author>tc={00E600AA-0012-496A-B4A5-003200AF007F}</author>
    <author>tc={E00DCC07-5105-BB31-1C11-8763C4B4D81C}</author>
    <author>tc={D8574EE2-81AA-D860-06C9-5B01A8F54BF3}</author>
    <author>tc={20BC5DD4-ABBA-8F1D-0988-EF6B9EE3753A}</author>
    <author>tc={D7815042-B934-550D-9DCF-52A710E9A22D}</author>
    <author>tc={A670233E-3996-5F3B-A3E3-219AE21A4711}</author>
    <author>tc={660C5B52-7045-E3EF-1304-CE8024D693E1}</author>
    <author>tc={FCD014E6-DA16-7962-09A0-36FD0DC1628A}</author>
    <author>tc={00020056-004F-4397-A690-00E600C200BD}</author>
    <author>tc={005900DB-007D-4284-8187-00B2005C008A}</author>
    <author>tc={00D600F1-00C3-4326-96D7-009200A8005A}</author>
    <author>tc={0083002A-0023-41D9-8B4C-004600EA006A}</author>
    <author>tc={004A003A-0087-4E12-8F4E-00A100B6005E}</author>
    <author>tc={00C20058-0077-4C12-A7DF-000B009600BE}</author>
    <author>tc={002A0031-007E-4D6C-BC7B-006E00D30037}</author>
    <author>tc={0083007D-00A0-477E-AF29-00E7003100BE}</author>
    <author>tc={00E90010-0099-4210-A579-00EC00DB000D}</author>
    <author>tc={00C80057-0060-4B0A-AD83-008700E10032}</author>
    <author>tc={006400B3-00A7-42D6-893A-008A00AD0095}</author>
    <author>tc={A54FA044-894A-3D87-8D04-1010CB961A93}</author>
    <author>tc={60CE0236-60B6-D804-D9F8-194DF1C9ED03}</author>
    <author>tc={EEA9C4E1-B30A-D713-4D90-FAD362C27967}</author>
    <author>tc={721FEE9A-E743-E2CD-B7F3-FD323EF6B8B6}</author>
    <author>tc={F8905265-7C03-767D-94A4-C89CD8AA4A2A}</author>
    <author>tc={C7DDFE79-347F-7EC4-AAD5-3133F003D36D}</author>
    <author>tc={C2834833-7D50-9487-0913-2CFE69FE10A2}</author>
    <author>tc={00040017-0059-4FF8-BA0A-005B007F0083}</author>
    <author>tc={00BA002D-0097-4525-B6AF-007900A4002A}</author>
    <author>tc={00840047-0067-4B1D-8739-0011006600A2}</author>
    <author>tc={00360099-0029-4EA2-B41F-00E000B0007A}</author>
    <author>tc={008E0011-00B9-424F-BA06-0018008A006F}</author>
    <author>tc={00780048-00F2-43A7-ADCF-000D001A0061}</author>
    <author>tc={00A600AC-0009-4277-A812-00020022006E}</author>
    <author>tc={000A006E-00E6-49B9-9741-0026009D00CA}</author>
    <author>tc={007200DE-004B-4A8B-A61D-00F30093009D}</author>
    <author>tc={007B00EA-0089-4846-A98F-003100A200D0}</author>
    <author>tc={00CA00E4-008D-411D-84BF-00AC007B0050}</author>
    <author>tc={008600C0-001C-4B1D-8B73-004C007B00E0}</author>
    <author>tc={000100B4-0026-4DB0-BC14-00C600160034}</author>
    <author>tc={00F400E6-005C-44E7-B63C-005E00E700B0}</author>
    <author>tc={00880065-00B1-4764-AA17-008600CA001F}</author>
    <author>tc={00B400D7-006F-475F-A10D-00160003001E}</author>
    <author>tc={00D6006B-0021-43C7-BCA5-00980073009C}</author>
    <author>tc={00960058-00A4-4E84-A637-00BE004300AD}</author>
    <author>tc={004F00CC-00D5-49F6-9D0F-00F400A7000C}</author>
    <author>tc={00F100E6-0040-41BA-8DD4-0063000B002E}</author>
    <author>tc={008400DB-00D5-48FA-AB31-005A00B700A8}</author>
    <author>tc={000D00B0-004C-4796-AD56-00F40088005A}</author>
    <author>tc={003B000B-00BE-4155-9D90-00700047001E}</author>
    <author>tc={000F0058-000E-4847-B4A2-00FF005A008A}</author>
    <author>tc={00DE006C-00A4-44D9-9F80-00FB001200E6}</author>
    <author>tc={009700A0-0052-4E58-B7AA-006D006900C7}</author>
    <author>tc={0030002E-0043-47E5-ADB6-004100E7003F}</author>
    <author>tc={00780034-00B5-4EBA-B92B-0004009700DC}</author>
    <author>tc={001200E5-00EF-47C6-AC46-005A00DA0064}</author>
    <author>tc={00ED00FF-004F-401C-8D8E-003D003E00A1}</author>
    <author>tc={00120094-00EC-4E6F-97FD-00DA001500D1}</author>
    <author>tc={006F00F1-002D-4049-BDD8-005E004D00DB}</author>
    <author>tc={00920030-003B-4D28-908E-00EA00130056}</author>
    <author>tc={00270012-0059-429B-84B9-000400F300EB}</author>
    <author>tc={002D00CE-00FC-48E9-8418-0050002200F0}</author>
    <author>tc={005C0055-00A8-48CA-8912-005000B8006A}</author>
    <author>tc={004300AB-00C6-459B-86DB-0025006B00C0}</author>
    <author>tc={009B0057-0012-444F-A617-009900460031}</author>
    <author>tc={000B002A-00A7-4DC3-8A66-0066003000AF}</author>
    <author>tc={00370038-007C-4CA3-8F08-007E007D00A8}</author>
    <author>tc={006800A1-002F-4583-A296-003400BD0060}</author>
    <author>tc={0047000F-0024-415E-8C61-008C0080004C}</author>
    <author>tc={00780048-00A2-4E7F-B95E-00DC00A30000}</author>
    <author>tc={00F900C7-0024-4E9C-B86C-00A2000400B6}</author>
    <author>tc={00E400FB-00C5-4A5D-B3CA-00AE003B00E9}</author>
    <author>tc={00F20027-001A-4021-B95A-000B003C0061}</author>
    <author>tc={00710045-00DF-4FC6-AF36-00C500FC0070}</author>
    <author>tc={4AB4614D-B410-DC6F-2175-2FC4121322D7}</author>
    <author>tc={64753250-E4A6-FD39-06F3-394B50EFACA3}</author>
    <author>tc={9B4637C5-F774-B6B2-AECC-6B36641485CB}</author>
    <author>tc={53BB4A04-2F45-0FF0-AE11-EE4548D70A77}</author>
    <author>tc={B5923832-8A3D-2868-31DF-5177F790DA9C}</author>
    <author>tc={4BC92D29-0395-9AEA-E102-35BA2DBDFCFB}</author>
    <author>tc={6A639965-14EB-A2DE-51AA-62252F6D7CC5}</author>
    <author>tc={00C00082-00CF-490A-8B76-004600110078}</author>
    <author>tc={00C400C3-006E-41E9-B362-005D00B90040}</author>
    <author>tc={00B800F1-00BB-423E-9AC9-00AF00A200F0}</author>
    <author>tc={00730011-0030-470F-8866-00C80084007A}</author>
    <author>tc={00D20056-0010-44EA-82CA-004F003100AE}</author>
    <author>tc={00D6000C-009C-4D2A-BD7F-00B600790073}</author>
    <author>tc={00620007-0092-4305-8EAC-0021006100FE}</author>
    <author>tc={00280063-009E-4577-A789-004300D90042}</author>
    <author>tc={00BA0015-0081-47CC-8FA5-00E1001700F1}</author>
    <author>tc={000600D4-00F8-43F2-B151-00AB00C7008B}</author>
    <author>tc={00C30067-0020-43F6-99BA-00EE001900B0}</author>
    <author>tc={2FC03164-B8CB-2C4D-28C0-FB84FFE7388F}</author>
    <author>tc={2F2B5157-C62E-427C-9E6E-D7DBCF026652}</author>
    <author>tc={F7FB9946-CFCE-F255-EC5F-B0C6D29E1125}</author>
    <author>tc={FD3DBC7D-3A84-42FB-5FE6-7D863DF5FC22}</author>
    <author>tc={8B47D69C-E94F-86BE-5C5A-9DEBB9CD98E8}</author>
    <author>tc={9FB87A7D-AE24-08CA-BCC5-2BE7360C31FB}</author>
    <author>tc={8F3A516B-ACAF-7DEB-E725-D9A1900F296F}</author>
    <author>tc={001000B1-0084-4022-A5F3-002C00E90033}</author>
    <author>tc={00AD0003-0018-4EDC-B713-003E00AF00D2}</author>
    <author>tc={00BD0003-008F-4703-9691-0045005A0074}</author>
    <author>tc={009C007C-00A0-4A9E-8E7C-004B000300DA}</author>
    <author>tc={005B00D9-00DD-411D-BB53-002100D30078}</author>
    <author>tc={00B30077-008C-493C-94F6-00A500AF00D1}</author>
    <author>tc={00C000D9-0097-4793-8FC6-00D7000E006D}</author>
    <author>tc={00DA00B5-003F-425A-99CA-006000C00097}</author>
    <author>tc={0013008E-001A-4316-9B5A-0098003D00CE}</author>
    <author>tc={00C300D9-00F3-4115-B28F-001E00610033}</author>
    <author>tc={00B400D3-002F-4D15-B8B1-0076004E00D2}</author>
    <author>tc={F7F0743E-95BF-736C-2A07-E468A7690B8C}</author>
    <author>tc={2274C35E-0B1F-1DEE-2FDF-1EFB7D2E22FA}</author>
    <author>tc={E4905A49-17EC-5A12-F441-47C08A888821}</author>
    <author>tc={C1360C5C-C4E0-9565-4C24-902B7E4B3377}</author>
    <author>tc={38744309-85C2-8E80-6B54-DFD03C769A68}</author>
    <author>tc={C9776951-D240-FB68-E8F2-5D371E88A862}</author>
    <author>tc={3035B9FC-72D2-0F13-A1AA-A96D52C78672}</author>
    <author>tc={00B700C7-0040-451A-9CC6-000000EA00B4}</author>
    <author>tc={005000B8-0054-48AB-9C27-00E400F6000E}</author>
    <author>tc={007700E1-0067-481F-9D6B-00D600C50030}</author>
    <author>tc={00910040-0030-4A81-94C1-0032005F00A5}</author>
    <author>tc={00D70070-00B5-4ED2-A9DE-001400A70058}</author>
    <author>tc={00140090-005A-4A9C-9D4B-00AE0029000A}</author>
    <author>tc={008200BE-0030-40F8-8E65-00BF006D0010}</author>
    <author>tc={008F00FD-0022-410B-829E-00EF00F00005}</author>
    <author>tc={000400A0-002B-4714-AC5A-001600FE0078}</author>
    <author>tc={009A00D5-0031-418E-9F56-0059006F0040}</author>
    <author>tc={00D2003B-00DD-4DFE-BEA7-004B005B0038}</author>
    <author>tc={C4BA635A-06E1-D272-B01E-0EB57DADA643}</author>
    <author>tc={8B945482-0822-00A9-36FA-B5EBB5F665AD}</author>
    <author>tc={82DC9980-FCEA-779A-4153-7B5B48A1EC6F}</author>
    <author>tc={21AF709F-9682-4A77-2942-1410C18B73AA}</author>
    <author>tc={EEE1E5DA-1A17-1876-2EF5-DF697ED740E5}</author>
    <author>tc={18EAD35E-8F18-5AD1-ABE1-83201BA16893}</author>
    <author>tc={DA96C61C-7BE8-49A7-B4EE-24EA528D15A7}</author>
    <author>tc={004E00FE-0043-4380-A44A-009C00D0004C}</author>
    <author>tc={000200B8-004D-43BD-B1D1-0020002500D9}</author>
    <author>tc={00F30085-0016-41F2-902E-005A003E009C}</author>
    <author>tc={00F200C4-0083-49C0-AC1D-00FD00AA00DF}</author>
    <author>tc={007B00AB-0018-479E-B483-007800E500EA}</author>
    <author>tc={0063006B-007B-4337-A235-00E5009A00E6}</author>
    <author>tc={00EB00A6-00D0-46E5-90EB-001C002C0002}</author>
    <author>tc={00250011-00DE-4939-B7DE-003B000600E8}</author>
    <author>tc={002900BD-0060-4290-A07B-00A7005300CE}</author>
    <author>tc={00E6000E-0001-44A0-A68A-0010001B0001}</author>
    <author>tc={002A00BC-00B4-4DBE-8AB2-0080003C0099}</author>
    <author>tc={006200C5-00D0-4068-9F82-0053000D00D8}</author>
    <author>tc={008700DB-0003-4051-9FC4-00C700AD0041}</author>
    <author>tc={00EC00F1-0084-4020-B3F0-005F004D006C}</author>
    <author>tc={008A0033-0082-4E98-8AEF-0082005C0060}</author>
    <author>tc={00B700B5-00A6-49BD-A046-00E400DF00B7}</author>
    <author>tc={006600E0-0073-4EEC-B13D-009400C100CC}</author>
    <author>tc={004400BD-00DF-4ABA-A344-00F7001900BD}</author>
    <author>tc={00DB0000-003C-4BF8-90FC-00CD00B600E7}</author>
    <author>tc={005000BA-0090-4CE3-AA00-00E900B600E3}</author>
    <author>tc={00E90095-00B0-460B-9909-00AF00FC00E5}</author>
    <author>tc={00C1007A-0063-4A1F-B6BA-004D008700A5}</author>
    <author>tc={001B006F-0041-49FD-8741-0091009900B1}</author>
    <author>tc={0056008E-006B-4AF7-A7D3-003E0002006D}</author>
    <author>tc={00AB00B0-0063-4D12-914C-00D300140062}</author>
    <author>tc={00EF00C2-0054-4C89-9F9B-00C200E2005F}</author>
    <author>tc={00250090-00FE-4328-B387-0052000E0065}</author>
    <author>tc={000000C4-0079-4936-AC9D-000700C000FA}</author>
    <author>tc={00660014-00ED-4152-B5F3-00C9007D00E5}</author>
    <author>tc={00020085-00F9-4CCF-AE79-009F008F0078}</author>
    <author>tc={003C0092-00A7-4A26-BF37-00B6006A0062}</author>
    <author>tc={004A00C8-00F4-4602-A864-002B009B00FC}</author>
    <author>tc={00FC00C9-0066-4FD0-AEEA-00EF00E2002C}</author>
    <author>tc={0036009F-0025-4CC7-9EFD-006B00E2002C}</author>
    <author>tc={003200F3-00A6-4D78-912F-006D0097001E}</author>
    <author>tc={00A2002E-00DE-476F-9886-00F500310056}</author>
    <author>tc={00920002-0080-44AE-B2B8-00B2008400DE}</author>
    <author>tc={000B0053-0026-4587-BAF9-006D00B10023}</author>
    <author>tc={00470004-00A4-47B8-94C6-00A600E8005E}</author>
    <author>tc={003200DF-00FC-44FD-8892-00EA0097006F}</author>
    <author>tc={00A900B6-00EF-4135-92E2-007800A800C7}</author>
    <author>tc={00A6002A-004F-4955-B640-00F9007C009A}</author>
    <author>tc={00510097-00A3-4121-9970-0051007E003F}</author>
    <author>tc={001E00A8-00E7-41C2-92D3-007900F100BA}</author>
    <author>tc={00CA0038-00E1-460A-ABEC-00B800220034}</author>
    <author>tc={00980012-0066-4AD8-9337-00DC008A0088}</author>
    <author>tc={0099007A-0037-472A-A331-00960010005C}</author>
    <author>tc={0096006E-00D1-4358-A3FB-00B800D900BF}</author>
    <author>tc={0026008A-004E-4963-A002-00100051006F}</author>
    <author>tc={00090059-003E-4DD7-9922-002F008400A2}</author>
    <author>tc={005C007F-0085-487C-92A5-0024000F0009}</author>
    <author>tc={00BF0018-007E-42EF-B72D-00B000D700F6}</author>
    <author>tc={009300BD-00D9-4866-A714-004C008E00B1}</author>
    <author>tc={00D80034-00D5-4376-AECD-00BB00910084}</author>
    <author>tc={00B90059-0013-4A49-A87A-0056009F0002}</author>
    <author>tc={001D00BA-0032-4F14-AA38-0046002B00BD}</author>
    <author>tc={000900D9-0039-4060-8819-0044007200C3}</author>
    <author>tc={0047003E-0012-4AD3-B6A6-00B00055003C}</author>
    <author>tc={00A10078-0066-42C2-8DEC-007200BF00CF}</author>
    <author>tc={001600AA-0013-4E1A-B659-0046003F0002}</author>
    <author>tc={001B0013-00B3-4F33-89A0-008100F900C2}</author>
    <author>tc={00AE00A1-0031-43CA-A215-002B009100B4}</author>
    <author>tc={005D00CE-0018-4BC5-A45E-00FE00BD00A9}</author>
    <author>tc={009F0098-000C-432E-846A-0077004B005D}</author>
    <author>tc={00CB0047-007C-459C-B4DA-0073008E0052}</author>
    <author>tc={005B0089-0016-4D72-884E-003400200031}</author>
    <author>tc={00930029-0074-4F23-93BA-00EF00FD0032}</author>
    <author>tc={005B0061-007E-4BA7-AC4D-00DD00D600DF}</author>
    <author>tc={004A00A3-0033-4ADF-A59B-001400BB0026}</author>
    <author>tc={009500F3-0002-4413-A83E-00F100B70097}</author>
    <author>tc={003400EA-0028-424C-A38E-00CE005E007D}</author>
    <author>tc={008500B9-00C6-4C7C-BB97-00A300C3008E}</author>
    <author>tc={0026001A-0008-4BFE-B22F-00C800BB00CA}</author>
    <author>tc={000C0067-003A-4FCF-917F-0062003B007C}</author>
    <author>tc={005200A0-00D1-4430-9C4B-00E200DC0081}</author>
    <author>tc={000C0040-0043-4C44-BBBC-00010055006E}</author>
    <author>tc={004600C0-00EF-45A3-8BD4-004E00E400C8}</author>
    <author>tc={00EA0088-00A2-45A4-83A5-0065007100A3}</author>
    <author>tc={00EE0083-001F-4AEC-B4AE-00CC00DA00A9}</author>
    <author>tc={00D40066-00DA-4826-A47B-004B0048005A}</author>
    <author>tc={009B00E1-0017-4E72-887A-008B003D00CF}</author>
    <author>tc={003000A0-00BE-40C7-8AE3-00A200D9000F}</author>
    <author>tc={000A00AC-004B-43EB-8528-00B100950009}</author>
    <author>tc={00360055-00CD-4079-92A5-00B000A1006A}</author>
    <author>tc={00210052-0046-48EE-9EA2-00C000A50088}</author>
    <author>tc={00BD005C-0053-47BB-AF34-00BF00D40038}</author>
    <author>tc={000100E4-00F1-4679-8D92-001C00BB00A3}</author>
    <author>tc={004B00B3-001B-4222-AFA6-00F000B70023}</author>
    <author>tc={009B0052-000B-4E4C-ADE2-00C900FD00AC}</author>
    <author>tc={00170095-007F-4107-B68C-002A00550092}</author>
    <author>tc={00900055-00EE-4CD8-9C9D-006500960009}</author>
    <author>tc={0042004D-000E-456C-8A51-004500EF0045}</author>
    <author>tc={00580075-004E-4C9B-B6BF-00E800B60063}</author>
    <author>tc={00C2001C-00EE-49CF-BAE9-001A008800BE}</author>
    <author>tc={00940011-00E3-41E1-AF0D-006300C00080}</author>
    <author>tc={004300C9-007D-4DC5-82A5-00B200120020}</author>
    <author>tc={00A00015-0016-4988-86D2-005200050062}</author>
    <author>tc={008800DB-004F-4980-B253-0097005C0032}</author>
    <author>tc={00490090-00E4-4A16-8232-0024007A0087}</author>
    <author>tc={00670017-004A-48EA-AAA8-0035007000CA}</author>
    <author>tc={00080063-00FE-4FCC-BFCC-00C8007A00F3}</author>
    <author>tc={0027009F-00A5-40DA-8A04-00F900EC00F9}</author>
    <author>tc={00800037-00F1-4F20-B87B-00FF00730023}</author>
    <author>tc={002C00AD-0092-4E1F-BDB9-00B600AD00E9}</author>
    <author>tc={003300C6-00A1-44D5-8481-0035004E0073}</author>
    <author>tc={007200AA-00EC-4B65-A53C-0017007E000E}</author>
    <author>tc={00400041-0081-4AFE-84DD-00B5005900F5}</author>
    <author>tc={000D00CC-00A4-443E-86A0-000E00AE009C}</author>
    <author>tc={00A000D5-00E7-44FC-A06A-007400E40068}</author>
    <author>tc={00080089-0025-44FC-AF45-0062008A00BB}</author>
    <author>tc={00AA0012-0085-4F1F-B4FA-003E00CC00BC}</author>
    <author>tc={0077006C-005F-4A28-B380-001A002500A4}</author>
    <author>tc={00920072-0018-47DA-80A2-004700C80097}</author>
    <author>tc={00310047-0053-4525-919C-0060005C004F}</author>
    <author>tc={00980018-00DF-4329-BD7C-00EE002200F5}</author>
    <author>tc={00C100BC-000D-45C2-9502-000900440095}</author>
    <author>tc={000A0045-0002-49BE-9350-00B3008C00B8}</author>
    <author>tc={006400A1-00B0-4469-9866-00A200CB0038}</author>
    <author>tc={00BC00CB-008D-4292-970D-00E60037000B}</author>
    <author>tc={00BE004F-0032-44CF-96A1-00BB00A5005B}</author>
    <author>tc={0033007F-0040-445E-8756-008D00B70045}</author>
    <author>tc={007B00A6-002D-485B-8A97-004700A1001E}</author>
    <author>tc={00A700A6-005B-4A18-98D9-004500420008}</author>
    <author>tc={009C00B2-002B-440A-AA6B-00FD001A00EE}</author>
    <author>tc={00B80076-002A-403C-9C72-008100130015}</author>
    <author>tc={007E005B-009E-4EA3-A40E-00C600F50030}</author>
    <author>tc={002F00BF-00BE-4AD8-BE94-00F3008200E7}</author>
    <author>tc={00400016-00D5-4A5E-9CBD-009000DC0091}</author>
    <author>tc={00DC009C-009D-4952-8D82-0005008C008E}</author>
    <author>tc={009F00B1-0023-44B9-BA20-00A6001900AF}</author>
    <author>tc={007300A8-0029-41ED-9F8D-0077005A00EA}</author>
    <author>tc={00970079-0039-4275-B756-00B900BA00E1}</author>
    <author>tc={006D0045-0082-4517-B460-00AE00A100EE}</author>
    <author>tc={00FE00BA-00E5-4575-B273-006B003E00F7}</author>
    <author>tc={00C20042-0005-454E-A944-00DC007000F5}</author>
    <author>tc={00E9004D-00A6-4EC9-81ED-001C00530086}</author>
    <author>tc={001D008A-0076-48AA-B8E6-00A100F30073}</author>
    <author>tc={00D200B2-00F4-4BBE-AE18-003100660058}</author>
    <author>tc={00340046-00C0-49F6-B532-008B00DF00C4}</author>
    <author>tc={000F0022-0000-4BA4-A99C-00BE00AA0073}</author>
    <author>tc={00E90023-0074-49FC-B35E-00A4009900AA}</author>
    <author>tc={00A3002E-00CE-4A0D-AC6C-00C700F3005D}</author>
    <author>tc={005E00BC-00F0-49F5-B715-007000CE007A}</author>
    <author>tc={008A0017-007A-4A68-817C-00F7005A0045}</author>
    <author>tc={004900C3-0058-4811-B02C-001F0097003D}</author>
    <author>tc={00EB0042-00F9-4BC4-A01F-00D500BC00F7}</author>
    <author>tc={00DB00CA-00BF-487E-A84A-00D90020005C}</author>
    <author>tc={00E1000E-0079-4622-9DF9-00D600810080}</author>
    <author>tc={00C60039-0079-4ABF-898B-00620026003C}</author>
    <author>tc={00EB0051-0090-4442-85D4-009D002B00FB}</author>
    <author>tc={000A0024-0008-4740-A6D9-004600E7004A}</author>
    <author>tc={007E0055-0000-43C0-8884-008200BE0007}</author>
    <author>tc={00530018-004D-4AC7-8DEF-001D008C005E}</author>
    <author>tc={008A005D-009E-46A9-856B-004E001F00CA}</author>
    <author>tc={005400C2-0059-4885-BF3B-0092004A00BE}</author>
    <author>tc={001300A8-00C7-4D72-A86A-00C400D700A4}</author>
    <author>tc={0067008B-00E0-41AB-8B66-001800F400DA}</author>
    <author>tc={0060007E-0001-46EE-8E08-00A7006D00F4}</author>
    <author>tc={002B001E-0059-45D6-8057-000200BA0027}</author>
    <author>tc={006D00CE-00A7-4701-9E22-0000000A00E0}</author>
    <author>tc={00FE0010-00D9-4DF8-B0B7-007E00EE00B9}</author>
    <author>tc={00E50050-008A-45AD-8ED3-005D007100CF}</author>
    <author>tc={00FA00C7-003B-400A-9F4D-00CB00BC0072}</author>
    <author>tc={00A300BD-0081-4DA9-88C1-00EA0005004A}</author>
    <author>tc={00E200F8-004F-49E7-AD76-001C006600A5}</author>
    <author>tc={00B000C3-00AA-478F-8DB8-002000ED00A8}</author>
    <author>tc={00F5005A-0080-4095-9C82-009F004C006C}</author>
    <author>tc={0095006F-004D-41C0-A8E8-006200F1005F}</author>
    <author>tc={002000E1-0049-4FCD-A338-00A50075002D}</author>
    <author>tc={000E00FF-00F1-4CBE-A3CF-005800F600DB}</author>
    <author>tc={00320032-00E8-488C-8BB3-00A20099009F}</author>
    <author>tc={00B600F9-00E3-490B-83B3-006D001500BF}</author>
    <author>tc={008D003D-000A-4BE2-A97E-002A00FD002D}</author>
    <author>tc={00280048-0002-4A9F-BF6C-00C6007F0060}</author>
    <author>tc={00D000A4-0058-46E4-8FD8-0038002300AB}</author>
    <author>tc={0057002C-003B-432A-9B10-00AA009400F0}</author>
    <author>tc={00210080-0063-463F-A4A9-003B00420002}</author>
    <author>tc={000C00F3-0017-4C4A-A946-00E000030039}</author>
    <author>tc={000E0081-0069-44A5-A82D-00F900DC00A8}</author>
    <author>tc={00700008-002B-4F96-AB92-0063001A00ED}</author>
    <author>tc={004A00B1-0085-4178-96D8-0003004D00AA}</author>
    <author>tc={00170076-0009-427C-B318-008100840009}</author>
    <author>tc={0084006B-0090-4949-AA64-00F9009500D4}</author>
    <author>tc={002F00D9-001F-42BA-9FCB-0054002D008A}</author>
    <author>tc={00DB00E0-00E5-4A35-B265-006C00970055}</author>
    <author>tc={000200C4-0030-4DE4-A5AD-002F002500BE}</author>
    <author>tc={00880077-002E-46A5-873F-0019003E007A}</author>
    <author>tc={007B0070-00D1-4A40-9312-00B700060022}</author>
    <author>tc={00A800BE-0060-4BF0-97D4-007200FA00EB}</author>
    <author>tc={007F0079-009E-4F0B-87D8-00270084003B}</author>
    <author>tc={00C3007E-00A7-41B7-87DD-004D00070073}</author>
    <author>tc={00B70058-0014-431B-A7C4-00A5005800A6}</author>
    <author>tc={000A00F2-00A8-4456-A8D4-00D300C3002A}</author>
    <author>tc={004D00A6-0040-4F5B-8FAF-00BA008C00B8}</author>
    <author>tc={002A0084-0054-43B9-A2FF-0039001C0013}</author>
    <author>tc={0007001B-002A-46C7-8559-00AB0078000B}</author>
    <author>tc={0034001C-00B4-41C8-9B95-000F00D200B4}</author>
    <author>tc={00BF0093-00E7-4765-BCFD-008200520068}</author>
    <author>tc={00320002-00E5-47E3-8C89-0025009B005D}</author>
    <author>tc={00CF0094-0049-4867-B295-000000E600EB}</author>
    <author>tc={002800D5-0093-409F-9AC3-00A800FF0040}</author>
    <author>tc={00880077-0087-41B5-89A3-006B0001007A}</author>
    <author>tc={0030009C-006F-4ABD-BFB9-00EB007F0032}</author>
    <author>tc={00240024-0012-4DD0-B9CA-00E000CA00A8}</author>
    <author>tc={00C30093-00D3-49EF-A9B1-00790076000F}</author>
    <author>tc={00BF00F9-008C-445D-8E19-003500E9007D}</author>
    <author>tc={00EC0029-0012-4F47-8CDD-00AB000C004D}</author>
    <author>tc={007C00B4-00C0-44E0-90CD-0020008F005C}</author>
    <author>tc={00A90074-0081-4EE4-9752-007200D100D4}</author>
    <author>tc={00A500BD-00B8-442F-BBC4-0076002A00AD}</author>
    <author>tc={007E005A-0079-4606-8B12-007D00830061}</author>
    <author>tc={00FC000E-0013-49A4-88E8-0077005B0078}</author>
    <author>tc={00A2004F-00A1-4B06-AEF4-00E400A50096}</author>
    <author>tc={00A000FB-0083-4C58-91EC-002C00ED008E}</author>
    <author>tc={001A009C-0049-4D7B-8F61-005F00F50047}</author>
    <author>tc={000E0090-0020-435B-A163-00A000DC0075}</author>
    <author>tc={00CF00EA-001E-4A92-A647-00E20006006B}</author>
    <author>tc={00BD00EE-00A0-4D7F-A3B2-0014000E009F}</author>
    <author>tc={00C500EA-0086-458F-B8F2-009E00DC0098}</author>
    <author>tc={0052007F-007F-49C9-AD34-00EE00D4003E}</author>
    <author>tc={009C0091-00F5-40A5-B620-004800CD00D3}</author>
    <author>tc={008700CB-00B3-4721-92D9-00AF0022003B}</author>
    <author>tc={006C00F8-004F-4400-AFA1-0009002600C7}</author>
    <author>tc={006F000D-00B7-49CF-83EE-0082004200C7}</author>
    <author>tc={00DD0001-009D-4D24-AB04-001C002D0076}</author>
    <author>tc={00740043-004B-478D-B9BE-00A3009300F6}</author>
    <author>tc={00440081-00F7-4D46-8B94-00E9002A00E6}</author>
    <author>tc={00070088-0048-4A94-820A-001100A200E7}</author>
    <author>tc={00A8007B-0043-418A-BA71-00DC004D0012}</author>
    <author>tc={001F0015-0021-4D9C-AE3C-00AB00C100FE}</author>
    <author>tc={00380013-00C5-45C5-B2DB-00C5004E00B9}</author>
    <author>tc={008E0099-00D5-49F8-835B-00D900C20073}</author>
    <author>tc={00280088-0086-4585-9FC4-00F1003C0052}</author>
    <author>tc={00CD00FF-0077-458C-B538-00AC005F00AF}</author>
    <author>tc={00670073-0065-4947-96A3-00D20075004A}</author>
    <author>tc={00A30028-005D-42BC-927C-004800410096}</author>
    <author>tc={004F00FC-0036-46D7-9B35-00C200FB0040}</author>
    <author>tc={004900CB-002D-4E07-9055-007E001700ED}</author>
    <author>tc={00440038-00E8-4C6E-A9AE-00E4002100E1}</author>
    <author>tc={00A9006C-00A6-41B4-89DA-00D800E100D5}</author>
    <author>tc={00F00089-0034-43BD-BCA1-0093000A0050}</author>
    <author>tc={00030014-007B-4A8E-964B-0045005F0078}</author>
    <author>tc={009600F0-00CB-43C7-BCB4-0027006C0075}</author>
    <author>tc={004E007D-009B-46BA-AD28-000F00380070}</author>
    <author>tc={00DA00A8-009F-4E2B-9F67-001B00340094}</author>
    <author>tc={000800E4-0036-41A1-BA48-008F009500CE}</author>
    <author>tc={001B0036-002F-4280-B655-00EB009D0023}</author>
    <author>tc={008E00B2-00CB-40F9-A33F-006F00630032}</author>
    <author>tc={00FA00AB-00B8-4538-9E6A-00640051006B}</author>
    <author>tc={00E00043-00E3-4032-A435-00F2006B00C2}</author>
    <author>tc={00E300C5-0042-4E04-8EFE-00CA002C003B}</author>
    <author>tc={00E100AF-0095-4D6E-8117-00CA0073006C}</author>
    <author>tc={006200C5-00DB-4ED0-B5DF-000D008100CD}</author>
    <author>tc={006A00CD-0061-4E0C-8B7E-0065002F0020}</author>
    <author>tc={00670046-007A-4C7B-90B1-00D900490036}</author>
    <author>tc={005200F1-00C7-4D2E-A2FA-001700DC00FE}</author>
    <author>tc={009700CB-00FA-4AAC-BF0A-004F00AB0027}</author>
    <author>tc={009E00B0-0052-4B54-9424-0029008D00DD}</author>
    <author>tc={00C10035-0095-426D-B057-000700EF0095}</author>
    <author>tc={000F00F3-00C0-428C-B2BB-003700D1004A}</author>
    <author>tc={00FA0029-00C7-4ED8-B117-009C0032007F}</author>
    <author>tc={00180089-0015-4A4B-BDA5-00D600D700B8}</author>
    <author>tc={00FE0012-0050-4D66-BD78-0044007E008D}</author>
    <author>tc={002B0015-009D-4B59-97E5-007A00670083}</author>
    <author>tc={005F002A-00A5-4F4A-965C-00950018000A}</author>
    <author>tc={009B0009-00BD-4F31-B6FB-00F600C800E8}</author>
    <author>tc={00EB0007-00A3-478A-A467-008F005800F4}</author>
    <author>tc={0029009A-0014-45E5-A148-00D500F100D1}</author>
    <author>tc={00140039-00F6-44A6-B304-00F3002600F8}</author>
    <author>tc={00380023-00F2-4E5A-9188-00DE00C800EE}</author>
    <author>tc={001B007E-00D3-4135-BCAF-002C00F400D5}</author>
    <author>tc={00F8003F-00F4-4ED0-AF58-00CD00DF00DE}</author>
    <author>tc={00FF00C1-00AE-43D1-89B7-006E00E500A9}</author>
    <author>tc={00C80002-009D-4935-8657-006C00E2000B}</author>
    <author>tc={00A20027-00F1-4FBF-BDB3-00CB004C00B6}</author>
    <author>tc={008100DB-002B-4C62-B60D-009200930093}</author>
    <author>tc={003F0031-0053-40B7-BD7F-002D0077007D}</author>
    <author>tc={0054004B-0011-47F5-8A3C-00D5006E00CD}</author>
    <author>tc={003000DD-00D8-4C5D-A5E7-0028003600E3}</author>
    <author>tc={00690026-0040-4C4A-B1AE-009900A500D3}</author>
    <author>tc={00980024-00C1-4271-89EC-000200B700AE}</author>
    <author>tc={00C400E6-00B1-49D4-8F2D-009B0053005F}</author>
    <author>tc={003C00E9-00B0-401A-81C1-00D7003D0070}</author>
    <author>tc={00DC0001-0017-442B-8B25-00F100500092}</author>
    <author>tc={002900A6-00A4-412A-B4DE-00F600AC0096}</author>
    <author>tc={006B0046-0040-4820-9FF3-002300E30046}</author>
    <author>tc={00560016-00C1-462C-895C-006F001500B1}</author>
    <author>tc={00160045-003D-435A-B513-009D00340048}</author>
    <author>tc={007400A4-005B-4307-A0DA-00360046009B}</author>
    <author>tc={007C0026-00DA-4DF2-A5E1-00E40078007D}</author>
    <author>tc={00D500C3-0062-4BC9-A641-0045009800AB}</author>
    <author>tc={006D00DB-00AF-40C7-AD18-00C200D30048}</author>
    <author>tc={007300FF-0081-43D9-9B65-00A2007B00FF}</author>
    <author>tc={00E30052-0017-4382-9845-00EF00D7008A}</author>
    <author>tc={00EF000A-00AB-4FB8-9B37-008000C0001E}</author>
    <author>tc={002E00DC-0072-4796-A2CA-00DB005E0057}</author>
    <author>tc={000E00DF-005E-48F2-A30B-00CC0081009B}</author>
    <author>tc={00FB008D-00AB-4FB1-B530-00F400C200AF}</author>
    <author>tc={000E00E7-0065-4076-9873-008300120061}</author>
    <author>tc={005F0028-00AB-4A68-9958-00E10011004F}</author>
    <author>tc={003400E2-0064-4452-9B30-00EA00B600F6}</author>
    <author>tc={00940050-000F-4AAC-ACC4-0004006100FF}</author>
    <author>tc={00F5001B-0088-4CAA-B5B4-004B00440036}</author>
    <author>tc={00FD00C7-00B9-439F-854F-0017005300DF}</author>
    <author>tc={001D00B8-0022-4296-B03F-001400950032}</author>
    <author>tc={00D400D7-00FC-4426-8159-0053003400E2}</author>
    <author>tc={00BE0079-009C-4C2D-A533-00EC009F0092}</author>
    <author>tc={00360073-0096-4B4D-8BD8-0081002C00B8}</author>
    <author>tc={006D0047-0005-4FB0-8F92-0008000F0046}</author>
    <author>tc={0040004F-00FD-410A-BBD8-00E3000E00B0}</author>
    <author>tc={000C00F4-00A5-4827-8D59-00D300E500AE}</author>
    <author>tc={007100A9-00F2-4D83-8216-00BA00460091}</author>
    <author>tc={00D10012-002E-4C12-83C6-009F00E9007C}</author>
    <author>tc={002400AF-00F0-43B9-B970-00D2007D0039}</author>
    <author>tc={008F00FD-0026-4700-AC77-00DC007900E5}</author>
    <author>tc={004400B0-008E-4DA2-A185-0058008D00BD}</author>
    <author>tc={00C60020-00FF-40F1-82A4-00CC00BC0070}</author>
    <author>tc={000A004E-00D0-4664-930E-00D800150085}</author>
    <author>tc={00140037-003C-4B03-8D70-0096000200A2}</author>
    <author>tc={00F8008D-005A-47A3-8E13-00F200DF00EB}</author>
    <author>tc={006F0005-006B-4973-B02D-008400B20011}</author>
    <author>tc={006E000E-0085-4384-A840-00D700000006}</author>
    <author>tc={00C90061-0038-458D-9BCE-001A00800031}</author>
    <author>tc={006B003D-0023-447A-8A98-0042002600C7}</author>
    <author>tc={00C100A6-0001-4DD4-950A-00CC008D0070}</author>
    <author>tc={007900A3-0060-4D82-B872-00E700430039}</author>
    <author>tc={009C005E-00BA-4850-8401-003700300084}</author>
    <author>tc={008800C4-0074-4604-A694-009D008D00FC}</author>
    <author>tc={00F3001C-0066-4D09-B0E7-00B1002C00A1}</author>
    <author>tc={00A10089-0067-4B00-81E1-008900DE0034}</author>
    <author>tc={00690061-00D0-4884-9C93-0092005D00D8}</author>
    <author>tc={00410035-0047-46F4-B135-000900CC00B5}</author>
    <author>tc={00F3000C-00F2-4FA7-9F47-003E00750084}</author>
    <author>tc={00AA009E-0027-4F8A-B8B4-0006002D003B}</author>
    <author>tc={001C000D-003A-43FD-99BD-0014001D00C2}</author>
    <author>tc={002300B5-0007-4BD5-97C9-00DB00A6004C}</author>
    <author>tc={0013003E-0028-4C6C-AC1C-00C000C3004C}</author>
    <author>tc={00B00099-0086-4E39-9620-008400E800FD}</author>
    <author>tc={00EA002C-002F-427E-B3C2-0068002400A7}</author>
    <author>tc={006400C6-005A-4E20-9B8C-00BD00FF005F}</author>
    <author>tc={00060076-0010-45BB-B095-00BB00BB0038}</author>
    <author>tc={00A30098-00AE-4F53-8EF4-008800F20000}</author>
    <author>tc={005700AA-001B-4740-A4BC-00DE00A90070}</author>
    <author>tc={0086009D-0021-45E0-9119-006600B10050}</author>
    <author>tc={00620025-0061-4836-A474-00AE00FD009E}</author>
    <author>tc={008100A6-00CF-488C-AF9C-007100B90023}</author>
    <author>tc={00BB00EE-00CE-4AEC-8B9E-00B000EB00ED}</author>
    <author>tc={00170071-00A1-40D2-B3FE-00F5003800D1}</author>
    <author>tc={00D100FC-002A-4328-9D82-00BF000E00ED}</author>
    <author>tc={007700BD-001C-47EA-B8D5-0075002300A6}</author>
    <author>tc={00A700B2-0039-4CE0-B76F-002D00160081}</author>
    <author>tc={00E60043-00B6-434C-9586-00C4007C0013}</author>
    <author>tc={00C30090-0029-47C8-8E05-00A7003C0007}</author>
    <author>tc={00A7004C-00D1-464D-A1E9-004500BF008D}</author>
    <author>tc={00A400EC-00B6-4241-89DE-007600880033}</author>
    <author>tc={005A000B-00CA-48D7-B7EE-00CA00B0005A}</author>
    <author>tc={001B000A-0054-4C7F-83E8-002F00080095}</author>
    <author>tc={0087008C-008E-4838-80D4-001700C600BF}</author>
    <author>tc={00F0002C-0011-4B40-BBDB-00EF00BF009C}</author>
    <author>tc={00B6005E-00B5-4937-8C53-00D400E100DD}</author>
    <author>tc={00850000-0027-452B-B742-002400CC004F}</author>
    <author>tc={006400FD-008E-4010-B041-00CD00700058}</author>
    <author>tc={00F80017-0099-4204-8B29-00CB005D00A8}</author>
    <author>tc={0051004F-004B-45B1-B4AD-0065000300B0}</author>
    <author>tc={00320076-0072-429A-A735-0068000A007F}</author>
    <author>tc={00C900E7-004F-485D-AA37-0086001E00BE}</author>
    <author>tc={00BD0003-005F-49F4-B08D-005600DD0097}</author>
    <author>tc={00E900CE-00C8-42EA-A853-004800620039}</author>
    <author>tc={008D00A7-00F7-4960-A265-00B900560038}</author>
    <author>tc={00C80025-0079-41F0-872A-00C70077003A}</author>
    <author>tc={0015000A-0090-4DE2-BE3D-0029002900D5}</author>
    <author>tc={00D50061-001D-4368-8B5E-00F600C50001}</author>
    <author>tc={00E400F9-00B8-4D1B-A1F8-002C002100BB}</author>
    <author>tc={00D3003A-00CB-4B05-A918-00C5007D0087}</author>
    <author>tc={00ED009F-005C-41F8-9C18-0033005A0054}</author>
    <author>tc={00A50021-0064-4809-A431-00CB00EC00B2}</author>
    <author>tc={00CB0011-00DF-4876-BF07-00F7007F0059}</author>
    <author>tc={007C00F6-0079-412D-98B4-007900FB0099}</author>
    <author>tc={008C00B0-00FC-4E40-BF5E-005000B500B3}</author>
    <author>tc={00440004-004D-4913-B8B5-0073004F000D}</author>
    <author>tc={00CC00EC-0077-4622-8B98-008D00B000F1}</author>
    <author>tc={00F4001D-0030-4E23-822C-006000530098}</author>
    <author>tc={00C1000B-00E7-4964-AB0A-00D6006000B2}</author>
    <author>tc={00110009-0017-405A-9867-00D300070032}</author>
    <author>tc={008600E8-00F7-4F31-AEA5-005B00550096}</author>
    <author>tc={00C80044-0053-490E-822B-00A100790065}</author>
    <author>tc={00D7001F-0024-41A6-B756-00EC002A0044}</author>
    <author>tc={00BA00E6-007F-46BD-A7DD-006400C600C1}</author>
    <author>tc={0099003D-0066-414B-96A1-007800610059}</author>
    <author>tc={008F009C-00DC-4AC2-B598-00AA008A006D}</author>
    <author>tc={00800085-0070-47E9-831E-0017004C00D1}</author>
    <author>tc={00BE00B2-0095-4421-BAE6-00D7007200FE}</author>
    <author>tc={001100E5-00AB-4F3C-8B2D-00C2007900CD}</author>
    <author>tc={007C00C0-00C8-4DD0-A7C2-00FB00FF0090}</author>
    <author>tc={00F00057-002E-4370-B6CF-00B10024009D}</author>
    <author>tc={006800E9-00C3-45B0-BBE0-00470094001B}</author>
    <author>tc={00EA00C9-0062-4276-82FD-005100A30080}</author>
    <author>tc={00A7007C-004C-4613-92A1-006500EE007E}</author>
    <author>tc={00F80021-0047-4BF1-A9F1-0069001200B7}</author>
    <author>tc={0046007B-0075-4ECA-989C-00BC00CA0090}</author>
    <author>tc={00650017-0009-4398-B68D-0045008600B4}</author>
    <author>tc={007F00E0-0054-4BF7-9448-002000B10016}</author>
    <author>tc={003400AC-00D8-468A-814B-0080002E0024}</author>
    <author>tc={00810097-0042-4C43-BD91-00EC003300DB}</author>
    <author>tc={009A0032-004F-447E-AB67-00CA00CA00DA}</author>
    <author>tc={00AD00B8-0006-4B73-AE62-007F00D700AB}</author>
    <author>tc={00E400E7-0024-491A-ABCD-00CD00370007}</author>
    <author>tc={001E0050-00C9-4DE9-B35A-00A800A1004B}</author>
    <author>tc={00DE00F5-00F4-472B-A469-000900A1006C}</author>
    <author>tc={004A00B2-00C5-490B-B25A-00EF00E900E9}</author>
    <author>tc={00C10048-00D2-4652-867B-004B00010034}</author>
    <author>tc={00FB000C-001B-47D3-9435-00EF00DB00D1}</author>
    <author>tc={00CF0021-0048-4D36-9137-00F6007F0051}</author>
    <author>tc={00F600C7-0001-4913-BF4C-007100A6002A}</author>
    <author>tc={0068007F-00A6-4279-9785-001800E70014}</author>
    <author>tc={00D00087-0051-4D44-9A6B-00E000EC0098}</author>
    <author>tc={00940029-00F2-44AE-B104-006800F500B3}</author>
    <author>tc={00E00052-00B7-41F0-9B4B-000000AA00EF}</author>
    <author>tc={00EC00D5-00B4-4EBA-8C90-002B009E0054}</author>
    <author>tc={00FE000A-003D-4579-A18E-00C10027005B}</author>
    <author>tc={00F2005D-0084-4329-96A7-0036001D008C}</author>
    <author>tc={00C400B6-0045-479E-8355-001C005D00EE}</author>
    <author>tc={00C4000C-0087-4A96-8BF9-0080000E00F9}</author>
    <author>tc={004D004E-000C-4084-8938-00AD00340027}</author>
    <author>tc={00CA006C-008A-4CA2-8AED-007200BC00C9}</author>
    <author>tc={00AE0057-00D3-4F21-BFD2-0051003600D4}</author>
    <author>tc={0042006C-0045-4551-B619-00EA0081006C}</author>
    <author>tc={0023005F-004F-4C03-BC86-00770025005F}</author>
    <author>tc={002200D8-00DE-40DD-BEAB-004E00F90037}</author>
    <author>tc={00720007-0089-434B-8224-009500E50033}</author>
    <author>tc={005B00C4-006D-4553-9604-007D00A200CD}</author>
    <author>tc={00B900C1-0045-4D37-A748-000F004100DA}</author>
    <author>tc={00C90088-00EB-402F-B003-00A100420044}</author>
    <author>tc={0047008F-00E4-4459-9175-0014006E0043}</author>
    <author>tc={00CC00EB-00C6-4E96-B683-00FE00D30067}</author>
    <author>tc={006F00FB-002C-40D7-8FB0-00DE00590082}</author>
    <author>tc={004D0049-00ED-43F7-B579-00B2006000EE}</author>
    <author>tc={00E7004E-007E-4C92-8C50-0024008D00E0}</author>
    <author>tc={002A0078-00E6-430E-876F-00C900190055}</author>
    <author>tc={00D000EF-00FF-4D16-80D5-007200BF0084}</author>
    <author>tc={00DD00B9-008B-4ABF-998B-00BE007600D9}</author>
    <author>tc={00D70005-0068-4C10-8450-008B006C001C}</author>
    <author>tc={002500B4-004D-48F2-B801-005D004300BA}</author>
    <author>tc={00350055-00C1-45E0-989C-00BC004B0077}</author>
    <author>tc={0039008D-0056-4C32-8FD0-00BA001C00C7}</author>
    <author>tc={00000085-0094-4617-9A02-00CF00A300F8}</author>
    <author>tc={009E00DD-00A4-494B-9C0E-004F002700B6}</author>
    <author>tc={004A00A8-0096-4DE0-A610-0035007F0002}</author>
    <author>tc={00280035-00E6-4BBA-B91E-009B00ED0032}</author>
    <author>tc={003400F0-00AF-44C5-8258-00B600640007}</author>
    <author>tc={009A004B-00CD-4268-AC14-00FC0083006F}</author>
    <author>tc={00E1003E-000B-488C-9F12-00BB00A700AD}</author>
    <author>tc={00CC00F9-0061-471D-B820-00C700F1001E}</author>
    <author>tc={005E00EF-00F4-4317-BD6D-009100340016}</author>
    <author>tc={001F00D1-0042-4327-B01E-003C00BC00EE}</author>
    <author>tc={002D0031-0017-4ABA-9418-008500A00032}</author>
    <author>tc={00DE0011-005C-417E-A7D5-009C008F0028}</author>
    <author>tc={00E400D1-00E5-44F8-BCAB-0089000D00AF}</author>
    <author>tc={00DF0043-007F-44EB-B771-008E005E0081}</author>
    <author>tc={0035009A-002C-42A6-BC80-001A006D00B9}</author>
    <author>tc={00D90092-001A-4025-8AA6-00CF004D00EC}</author>
    <author>tc={00F1004B-00D8-4DB5-8160-00F200010020}</author>
    <author>tc={008200C5-0030-4DFA-9C78-006E004100A6}</author>
    <author>tc={00FC00B3-0031-4C8B-A7CB-009F000C0000}</author>
    <author>tc={009C004C-0010-4ABD-A1C7-004C008D0066}</author>
    <author>tc={001D0047-0002-4386-8693-007200770053}</author>
    <author>tc={0093005B-00C0-4D3B-8912-0030005700FB}</author>
    <author>tc={00FC00C6-0028-4340-9161-0073002300CF}</author>
    <author>tc={00070077-00FD-44C4-B6B3-0071005600C6}</author>
    <author>tc={00A70079-002B-421D-943D-00DF00DB0041}</author>
    <author>tc={00830057-006B-4EEA-AB0E-004200F80015}</author>
    <author>tc={007300BB-00D5-4072-868F-000E00DB003C}</author>
    <author>tc={001D00E6-00B3-400D-A14E-008A00230043}</author>
    <author>tc={005900A2-00B7-447A-B5A0-00C200380058}</author>
    <author>tc={00970033-0045-4933-8BCE-007500A3004A}</author>
    <author>tc={007B001B-00F6-42AA-9FD3-00EB00EB008A}</author>
    <author>tc={006500E4-004E-4E37-AB7F-000B003D0000}</author>
    <author>tc={00FF00C7-0097-487F-A40A-00F50089000F}</author>
    <author>tc={00C1001E-00F6-4596-A847-003A002C00F0}</author>
    <author>tc={0008009D-0067-47FE-B28A-00CD00EA008E}</author>
    <author>tc={009F003F-0080-43D0-8BD2-009F009500AD}</author>
    <author>tc={006100BA-00EC-40F8-B141-00C4004B0052}</author>
    <author>tc={00FB0029-00EA-42A7-8A63-009800D500FD}</author>
    <author>tc={00E900C6-0000-4EE8-BB71-0075006C002E}</author>
    <author>tc={00D600A1-00F6-49E1-A57E-006000250054}</author>
    <author>tc={00BF0064-00E1-4A20-A5E0-0044002800F8}</author>
    <author>tc={0087003B-0097-454A-A2D6-003700890045}</author>
    <author>tc={00F50052-00D2-4936-A721-000F00FC0001}</author>
    <author>tc={000F00EC-002C-41B9-8B93-006200CE002E}</author>
    <author>tc={000700B7-0000-45B0-8E28-0026000C00BE}</author>
    <author>tc={008C00A7-00AC-491A-B11C-00FA003500B7}</author>
    <author>tc={007700F4-00A4-40C5-BE87-00470057004D}</author>
    <author>tc={00FC008F-00DE-400F-BA87-00F300740054}</author>
    <author>tc={009E0087-009D-4D5D-8366-006B007500C8}</author>
    <author>tc={00E900FD-00F5-486C-B02D-005F0088002F}</author>
    <author>tc={000200ED-00BE-416F-AB9C-00C700DB00B2}</author>
    <author>tc={0083008B-007C-4815-A537-0028003400BB}</author>
    <author>tc={00E60099-00EA-494D-AD49-002200B900BA}</author>
    <author>tc={00370084-00AB-4E8C-A5C2-00C8008900F5}</author>
    <author>tc={00DB00C8-00EF-4368-9F40-0008006700FA}</author>
    <author>tc={00B20047-002F-49A4-BA88-009900AE0005}</author>
    <author>tc={00A70096-00BC-4CA6-BBBF-00D3008100BF}</author>
    <author>tc={0041008B-003B-498D-AC0D-0091007200F3}</author>
    <author>tc={00E60053-00E1-45EA-BD96-00AF001000AB}</author>
    <author>tc={00190074-0089-48A8-BFB7-00F500F20050}</author>
    <author>tc={00E500E3-0003-43AA-B5BE-00F200390001}</author>
    <author>tc={00AD0001-00BF-4958-B634-00DB00AB00A0}</author>
    <author>tc={003700C9-0029-401E-90EE-0031008D00FB}</author>
    <author>tc={0026004F-009D-4410-B19C-00C5004000A5}</author>
    <author>tc={00C800AF-0026-4D32-811F-00100070002D}</author>
    <author>tc={00620031-00DA-4A46-9ECF-002D00A7003B}</author>
    <author>tc={00C20011-0071-4D1F-BCBB-005000DD0080}</author>
    <author>tc={00B80066-0026-443B-B38E-00BC00CC0019}</author>
    <author>tc={00B2005A-00ED-47BB-91DA-004700BC004C}</author>
    <author>tc={007C00DC-005F-41F0-999C-0024000700B5}</author>
    <author>tc={00C10091-0006-4774-985A-008A003900E4}</author>
    <author>tc={00AB00E1-0056-49D6-A80E-004400F600A0}</author>
    <author>tc={002700CD-003A-4B6F-9541-00EF005E0084}</author>
    <author>tc={006500A4-00E5-4127-A580-003800920084}</author>
    <author>tc={0095001F-0064-4EF1-9287-00D0001E006C}</author>
    <author>tc={005F00D1-00D2-4857-B295-0093008600CD}</author>
    <author>tc={006700AD-009E-408E-B500-009600CA00A3}</author>
    <author>tc={00F6008A-00B9-4D80-B650-007500340088}</author>
    <author>tc={00B100DF-002A-4463-93C8-009C00F80092}</author>
    <author>tc={00F60054-0045-478A-8211-0016003D0028}</author>
    <author>tc={004A0020-0042-4346-8D53-0076005A007C}</author>
    <author>tc={00D2009B-009B-4148-A707-005A00C6005D}</author>
    <author>tc={00E0006A-006F-4B6D-B3E4-00D4008800AE}</author>
    <author>tc={002B00BA-0054-437F-80CB-008000F80016}</author>
    <author>tc={00280035-006E-48B2-B1C3-0073007E00D9}</author>
    <author>tc={008800CB-00EC-401C-B970-00EF000D0073}</author>
    <author>tc={007400C3-00E7-4B23-9881-009700F400A3}</author>
    <author>tc={004100FB-0034-461B-B781-00760015007C}</author>
    <author>tc={00BC001A-0065-4347-8D0C-00960018006C}</author>
    <author>tc={006100A0-00BC-4DFF-88F2-007800B700E9}</author>
    <author>tc={00B500FC-0065-457F-8030-00C90086000E}</author>
    <author>tc={009A0023-00DD-43FB-8F89-00AB00980039}</author>
    <author>tc={00C300F7-00A1-4DD9-A27E-00EC000500B8}</author>
    <author>tc={00EF0091-008F-4A36-9FF0-004500410026}</author>
    <author>tc={003E00F7-0091-428F-A88B-005B0021001C}</author>
    <author>tc={00A50005-00C4-4D6A-B3CC-0018006000E7}</author>
    <author>tc={00BD00A2-00BD-4247-BA24-00960050006A}</author>
    <author>tc={004D0066-00B9-46E8-A387-001700F50055}</author>
    <author>tc={00F800CF-002F-4CB6-9A58-001C005D0011}</author>
    <author>tc={003300AF-002F-42A3-88F3-002B00930046}</author>
    <author>tc={00F9009D-0095-42E6-A216-00FD008D00B9}</author>
    <author>tc={0080004A-00F4-4AEB-AB18-008300200016}</author>
    <author>tc={006E0013-0059-484F-BF09-00C0007C0013}</author>
    <author>tc={001A0098-0058-41CA-8CAC-004300C40095}</author>
    <author>tc={0033006B-00EF-422A-BE15-00D30055008B}</author>
    <author>tc={001B003C-0044-44C5-A7B3-007800B8009C}</author>
    <author>tc={004A00DC-0026-4B79-A759-001400470004}</author>
    <author>tc={001B0015-0005-45E8-932C-005300CA006B}</author>
    <author>tc={00F300B5-00EC-42BF-8D16-002100BF0047}</author>
    <author>tc={00340086-00BA-4F73-B0D3-005F00060051}</author>
    <author>tc={00F300EE-0054-4356-A923-00A5004A0033}</author>
    <author>tc={00550036-0052-411A-87DF-00A600AC00DC}</author>
    <author>tc={003A0020-00AE-4EAC-97B3-004600FC0054}</author>
    <author>tc={00E7002F-004D-4D45-8E14-00B3004D00EA}</author>
    <author>tc={00A200B2-001D-4B07-AD49-0015007F0033}</author>
    <author>tc={000A00FA-005F-4E92-91B5-00EB004300F9}</author>
    <author>tc={00570066-00AE-4030-A566-00C3006A0004}</author>
    <author>tc={00DB00F4-0066-4DF8-A60C-005F00EA0098}</author>
    <author>tc={002500AE-000B-4696-89EB-00980015009B}</author>
    <author>tc={00B0000A-0048-428B-8ACD-004500FC0049}</author>
    <author>tc={00AC00D2-00C9-46D3-8C51-006E005D00E4}</author>
    <author>tc={00530012-0039-438D-B844-008A0021002E}</author>
    <author>tc={007E00F1-009B-47B1-AFC2-0049005A0006}</author>
    <author>tc={004A0011-00D2-47FF-879D-002700330094}</author>
    <author>tc={000D0025-001B-41B2-934B-0092003100F6}</author>
    <author>tc={00CF00AE-006C-4314-8F86-008800C60012}</author>
    <author>tc={00520008-0088-4E2C-B371-00B3003300E1}</author>
    <author>tc={002B0010-00D3-4CC0-BD71-00DF0091008E}</author>
    <author>tc={00A90070-0086-4D3B-BDAA-00470058006B}</author>
    <author>tc={0004000B-009E-4B45-B7A3-004700450042}</author>
    <author>tc={00D700F4-002E-4EAA-ABF2-001E000D0043}</author>
    <author>tc={002E0073-0055-421F-A579-003D002C000D}</author>
    <author>tc={004A00D5-0003-463F-A6F6-001900C5006E}</author>
    <author>tc={00CC002B-006B-4AC4-B59B-008B00890011}</author>
    <author>tc={00B4003E-00E3-4651-A916-0064003C002D}</author>
    <author>tc={008800C9-00A7-4CE6-8C50-009D00E000EC}</author>
    <author>tc={00000018-00F3-4466-A84F-00570009000B}</author>
    <author>tc={00CE007F-0014-4542-8E7C-002C009100D0}</author>
    <author>tc={00200002-0002-46E1-8A22-00D6001B0099}</author>
    <author>tc={00EF0049-006C-4E1D-B22A-00FA00D20050}</author>
    <author>tc={00510005-000C-4B54-B18F-007900600007}</author>
    <author>tc={002D00D1-0078-4E40-8681-00AC007C00EB}</author>
    <author>tc={008600F2-0082-4F01-A876-000C004F008C}</author>
    <author>tc={00DB00E8-00B1-47D3-9381-008E00CE003F}</author>
    <author>tc={0068002C-00C6-4500-AE24-007F003C003D}</author>
    <author>tc={003000D1-009D-477D-8034-00C900FF0026}</author>
    <author>tc={009F003E-0055-40AF-923F-009F00CB0085}</author>
    <author>tc={00780080-00BB-4320-A4F8-0075005F0055}</author>
    <author>tc={002D00DC-0066-4FEB-B999-00D2008600C4}</author>
    <author>tc={000E0048-0030-42F2-ABFE-00D200F600FA}</author>
    <author>tc={0096009F-00E6-4591-B70E-0053008800CE}</author>
    <author>tc={000900DD-00AE-41AF-B402-002500AF00FD}</author>
    <author>tc={00310036-0015-41C1-B0D5-0091001D0097}</author>
    <author>tc={003A0076-00B2-462C-993A-006600DA0008}</author>
    <author>tc={000F000E-008B-428E-8B15-005600E1001D}</author>
    <author>tc={00EF003A-0096-426B-9F79-009100030052}</author>
    <author>tc={002C0034-002E-4402-AE12-00D500DA0087}</author>
    <author>tc={0074001C-00CD-4473-93D1-00C100EC00C1}</author>
    <author>tc={005E0074-005C-436A-8F9F-002F00ED004B}</author>
    <author>tc={00DD0023-0004-48CC-BD66-00A200790068}</author>
    <author>tc={00220083-000D-45AF-9863-00D200FD0073}</author>
    <author>tc={00BE0018-00A3-40BF-A471-00F7009F0006}</author>
    <author>tc={006C0090-000F-4D88-A295-00B300E50008}</author>
    <author>tc={00A500B6-00E3-4914-9F4A-005500D3000D}</author>
    <author>tc={00D700C5-006E-4248-8B1D-006000BC000F}</author>
    <author>tc={00340075-004A-47DF-BB52-00C2008A00B6}</author>
    <author>tc={00740026-00D7-41B4-B2B1-000400A300E2}</author>
    <author>tc={00630071-0047-4E72-BC56-00E0005200B8}</author>
    <author>tc={00DB009C-003F-4FDF-B455-00DC00F6005B}</author>
    <author>tc={00D800A7-006A-406C-B8FD-004000E800F4}</author>
    <author>tc={0045004B-0052-4A28-B4E2-00B700040010}</author>
    <author>tc={00FD0062-0053-42BE-9760-003200A40007}</author>
    <author>tc={00AA0058-0039-47D4-85CC-007C005C005F}</author>
    <author>tc={0050008E-0041-4F58-A5A2-008700BB001D}</author>
    <author>tc={006F00D5-0056-4002-9654-00AB004500CB}</author>
    <author>tc={00C2009A-0024-4979-8F45-00A200BD003F}</author>
    <author>tc={00630087-001F-43C0-B562-00FD001800FB}</author>
    <author>tc={0063001A-00C5-4A91-91D6-006E006300B9}</author>
    <author>tc={005000FB-0043-4ADE-98F0-004000430097}</author>
    <author>tc={006C0059-00E2-45C8-8DBC-007F005000F8}</author>
    <author>tc={00B6007D-0007-4F58-90C1-008C00E3006D}</author>
    <author>tc={007E00B9-009C-4EF2-86F4-002100F90049}</author>
    <author>tc={0055003B-00A4-4F55-910C-0022009400A3}</author>
    <author>tc={00680037-0003-4408-A336-00F400E40092}</author>
    <author>tc={00A20056-00B7-4402-81F5-00CC00790094}</author>
    <author>tc={00780063-0078-47E9-A18D-0096005C008B}</author>
    <author>tc={00830035-008D-46C2-B9F9-00B900B100E9}</author>
    <author>tc={002F0052-00E6-40C7-900A-00D800300053}</author>
    <author>tc={00B8002B-0020-4B0F-93AA-00B2004400EE}</author>
    <author>tc={002500D5-0020-4EC5-A79B-007E00320077}</author>
    <author>tc={00EF003C-0094-46AC-951E-00A500AD0056}</author>
    <author>tc={00E10013-00D4-4EC4-925F-001900700068}</author>
    <author>tc={00560076-008B-43A3-998B-001100400095}</author>
    <author>tc={00F4007B-00F9-407C-B8CF-0077008D0064}</author>
    <author>tc={002200BF-0087-4C64-93D0-009B007A004C}</author>
    <author>tc={00C90081-00C0-49CF-AC7E-0031002B008F}</author>
    <author>tc={00E8009C-0011-459C-A298-00AD00C80051}</author>
    <author>tc={00D9006D-00D6-4B47-B7C4-00F5003F00FA}</author>
    <author>tc={00270044-000B-4C13-B520-00BA00C90087}</author>
    <author>tc={00D7008F-00A4-471B-9BBD-0049000200ED}</author>
    <author>tc={00D9008C-00A1-48FB-BC89-00D800B300EB}</author>
    <author>tc={00D00071-00CA-4164-A5BF-0015007800BF}</author>
    <author>tc={009A00D5-00F9-408D-B569-00240089004B}</author>
    <author>tc={00C000CD-0037-4164-BB67-006900030057}</author>
    <author>tc={002200B8-0079-497A-8B76-0015002C0025}</author>
    <author>tc={003F00AC-00E3-492B-9D85-00110088005E}</author>
    <author>tc={00240082-00CE-468F-BC7A-00A100F70092}</author>
    <author>tc={00880007-003F-4960-ADC8-00EF00220046}</author>
    <author>tc={007500F2-001E-483F-B28C-00E8000600FF}</author>
    <author>tc={00910025-0077-44E3-9DE4-0001007B003F}</author>
    <author>tc={00C1005B-0019-4EE1-9792-0055000A0014}</author>
    <author>tc={00BB00C9-0048-43E6-BE8A-00D100C90005}</author>
    <author>tc={00C30057-00D0-4762-8F28-00FB00A200DF}</author>
    <author>tc={005100C4-00D7-4CF5-A745-0038007100BE}</author>
    <author>tc={009A00AF-00CF-4247-869C-005600F700F1}</author>
    <author>tc={00FD0023-0024-4BC4-9BE4-0099000F002F}</author>
    <author>tc={00E5009D-00B8-4957-B4FA-006200FC00EC}</author>
    <author>tc={00D90083-0077-4C2E-B8C2-003300550061}</author>
    <author>tc={00CF0026-0072-4EA2-B575-0071008A001F}</author>
    <author>tc={006800D5-00C0-470F-BE02-00DE0008005C}</author>
    <author>tc={004D007C-00D0-4A95-8F29-00C700120086}</author>
    <author>tc={002A0050-0082-4E74-8C54-0007004E00E7}</author>
    <author>tc={006400C2-0087-4162-A853-00B9000500AE}</author>
    <author>tc={00FF00D0-00D0-4485-971A-007A006B00B1}</author>
    <author>tc={00860056-005B-482A-B752-0079007500AA}</author>
    <author>tc={00AA0084-00A4-49F5-8297-0098000300E9}</author>
    <author>tc={00310044-00D9-41F1-90B8-008000A00059}</author>
    <author>tc={00ED001D-00F4-4536-AC08-00BF0050003A}</author>
    <author>tc={003700F0-0007-42EB-A4A8-0054002200A9}</author>
    <author>tc={00CF00FA-0025-4893-96A1-005B00ED00E6}</author>
    <author>tc={00A600AB-00DD-456F-8C98-00C3002B004B}</author>
    <author>tc={002C00E2-0007-4B4D-85B1-006800D900E4}</author>
    <author>tc={004D00AF-008A-49C4-BBCE-00AF0033005C}</author>
    <author>tc={00F000F5-00EE-4C26-ACA2-003400B10073}</author>
    <author>tc={007A0059-0050-4671-AE9A-00BE005100DF}</author>
    <author>tc={001900BE-00AE-409A-8A59-008D005300D5}</author>
    <author>tc={0079009F-0074-4D84-B306-0029005A0088}</author>
    <author>tc={003B0029-001D-49A2-B416-004500320016}</author>
    <author>tc={006200DB-0091-40F1-9FB2-005100A600EF}</author>
    <author>tc={0002002B-00F8-40EA-A5C3-005400D800F1}</author>
    <author>tc={006B00DA-0084-4C28-8E6B-0077000C000C}</author>
    <author>tc={00A100D2-0069-4474-A09B-0023007400D3}</author>
    <author>tc={00AA000F-0095-47F1-B973-00A700B80094}</author>
    <author>tc={00CD00E1-00B5-4FDE-B527-003000D10040}</author>
    <author>tc={002400C9-0020-4B7C-AE46-003000FA00C9}</author>
    <author>tc={008A00AC-0015-4B22-A349-00F200FE00EA}</author>
    <author>tc={005A00F7-00D8-455E-9E60-009F005E009D}</author>
    <author>tc={00990085-000D-4808-A15D-007800EF0008}</author>
    <author>tc={00E20028-0019-4FCA-8B36-003F00B2007B}</author>
    <author>tc={00650078-00D8-4924-ACF2-0062009500E7}</author>
    <author>tc={000B0018-005D-4D6C-B50C-009C00270027}</author>
    <author>tc={001C0001-002C-483C-A059-00A300D50060}</author>
    <author>tc={00050092-0020-4375-87AB-00B2006B00F5}</author>
    <author>tc={0083004A-002A-4D93-9CAD-007F00F70070}</author>
    <author>tc={002000EE-00C5-4EF8-88D9-004300950075}</author>
    <author>tc={00CE0094-0019-49AE-AB2D-005D00E80090}</author>
    <author>tc={004E006D-000A-444F-9FA4-002000CA00F0}</author>
    <author>tc={00F800BA-0075-4E89-9644-004F00F500B4}</author>
    <author>tc={004B0067-004C-4C98-9D15-009500460011}</author>
    <author>tc={001C00AC-007A-4434-BC85-005D00B900F5}</author>
    <author>tc={00CF00F4-008B-4DA7-BED1-007D00AA0096}</author>
    <author>tc={008300AB-009C-4457-9B64-00B700250006}</author>
    <author>tc={00870029-0011-4B28-B6FB-004D00770020}</author>
    <author>tc={00C00073-0030-40D6-9FDC-0082006400DA}</author>
    <author>tc={00A400EC-005C-4186-980C-007D008900BC}</author>
    <author>tc={002100BC-00C5-41E3-93B4-007B008600FE}</author>
    <author>tc={00B30049-001F-4C4E-A842-00420041005A}</author>
    <author>tc={007A0057-00E3-4165-B39A-00590028008F}</author>
    <author>tc={003E00E9-0085-463E-AE9D-001F0054002C}</author>
    <author>tc={002500E5-0031-4080-B22F-00FC00F5005F}</author>
    <author>tc={00D600C3-00B0-4D32-A4D4-00BB005B003D}</author>
    <author>tc={000A00A6-0016-412E-BD5F-005800120044}</author>
    <author>tc={004C0066-00EA-4271-B578-006F00FA00A5}</author>
    <author>tc={002D00A1-001A-46F1-B663-00A2008B003E}</author>
    <author>tc={00B50035-008B-42D0-991E-003100AF00A4}</author>
    <author>tc={00C400A2-000B-4A1B-AE39-00B100B300E9}</author>
    <author>tc={00DF0035-0017-49A3-B110-00BC00C4006B}</author>
    <author>tc={002A00B2-000C-4C28-8D8E-009600A600D5}</author>
    <author>tc={009700F5-00D7-44EF-ABC0-001000E0009C}</author>
    <author>tc={000E00C1-0097-423C-AA32-0013001600DA}</author>
    <author>tc={00C00022-0081-4ED0-BBB3-00FB006000B8}</author>
    <author>tc={006C007A-0077-4C54-81BA-00C5001A00E5}</author>
    <author>tc={00360098-0088-42D7-B2F3-00C500AB00E9}</author>
    <author>tc={00100059-0021-4181-BC48-00BA00CC00A8}</author>
    <author>tc={00790077-00E4-42A6-B483-005B00DA00EC}</author>
    <author>tc={00E600C7-000F-4F72-B826-001F000500D1}</author>
    <author>tc={00C000B2-0039-42D4-89A4-00C100C4008E}</author>
    <author>tc={00BF0067-00B5-42F2-A1F7-000500990074}</author>
    <author>tc={00C400F0-006C-4731-B152-008200AB00FA}</author>
    <author>tc={0095005F-00AE-46DB-90D8-00820065007D}</author>
    <author>tc={00F10037-0090-46B8-859A-004B005D0059}</author>
    <author>tc={00960010-0032-458A-8E9F-007D00F60044}</author>
    <author>tc={00FD0078-0010-4826-BF56-005D00D900CC}</author>
    <author>tc={009300AF-0059-495F-9C71-00A900080093}</author>
    <author>tc={006900DB-005A-4F07-B628-00D80026000C}</author>
    <author>tc={00D80076-00DB-413F-B4D4-00B300E20016}</author>
    <author>tc={004100EA-0086-4CB4-84B4-002000E8004E}</author>
    <author>tc={00B00061-00AF-46EF-9EC1-006600DC00D6}</author>
    <author>tc={009900EB-00CE-4D77-BC32-001000160052}</author>
    <author>tc={000800A2-00F2-4509-85C8-000D005E0055}</author>
    <author>tc={003500FA-0028-4473-BF15-007100720043}</author>
    <author>tc={007000BD-0002-4410-ACC1-002B00AA0026}</author>
    <author>tc={0025009C-005D-45E7-9B9C-001F0092004D}</author>
    <author>tc={00700016-0044-43ED-97D2-004500FC0049}</author>
    <author>tc={00540090-00A0-4B4B-AB1E-00B300E600C1}</author>
    <author>tc={007600B2-004D-4C35-A2F4-002A00730034}</author>
    <author>tc={006E00B0-0057-44AD-85AD-001D000D008D}</author>
    <author>tc={00E80023-00C2-4295-A35E-00C200DD00C1}</author>
    <author>tc={00E60069-00CF-41A3-A440-00EA005F0048}</author>
    <author>tc={00C80053-0012-4111-B639-005500320054}</author>
    <author>tc={00670099-0058-4506-9C9C-00AF006B0068}</author>
    <author>tc={00360048-000C-4EA5-AE37-00DD00400022}</author>
    <author>tc={00B500CA-0057-4623-8614-0010001E00AC}</author>
    <author>tc={00F60045-00B9-40AF-9359-005500AE00CE}</author>
    <author>tc={00FF009E-007D-4BA4-A534-000A008F009E}</author>
    <author>tc={00670000-00B8-48FA-BBA8-00A40021006F}</author>
    <author>tc={006A0063-0001-4A0C-B1DA-00C4007A00AA}</author>
    <author>tc={00860014-00D9-4C0A-8C80-002800560076}</author>
    <author>tc={0047009C-00B6-436A-AB4E-00D10046005E}</author>
    <author>tc={0067003C-0092-4D52-8EC3-008C007900BA}</author>
    <author>tc={00EF00B2-0053-4792-804C-00870093007C}</author>
    <author>tc={00280067-00A8-4EC9-8946-0010001B0071}</author>
    <author>tc={002F00A9-0011-47EE-A2A1-00340061002F}</author>
    <author>tc={002B0093-00F9-4AD7-B19B-00A5001200E1}</author>
    <author>tc={00CF003C-008B-49AF-A04A-00CB00CB00A9}</author>
    <author>tc={000E00E5-00B9-4645-B65E-00E30094002F}</author>
    <author>tc={00BC00C1-0070-436B-A388-000000050025}</author>
    <author>tc={00D100B1-00B4-41CD-A9FE-00BA00BF00DC}</author>
    <author>tc={008A00E5-0024-4BB3-A6E1-000900CC0014}</author>
    <author>tc={00200006-00D9-4E61-B75F-00C70067005D}</author>
    <author>tc={0077001E-009A-4AF9-88FE-009D002F006C}</author>
    <author>tc={007B001B-00E7-4355-A7B1-00C6003B00BF}</author>
    <author>tc={00FD00E9-00C1-4A8B-8305-007600E0007A}</author>
    <author>tc={002E0000-0013-4042-8D06-00FC00850036}</author>
    <author>tc={008900B4-0016-4240-93E7-004300150073}</author>
    <author>tc={00690011-00FA-4540-A5F1-009B005E003E}</author>
    <author>tc={0016001C-00B4-4EB2-AF4B-00CE00F600CA}</author>
    <author>tc={0041002C-00F5-4EDF-8E82-005B00400020}</author>
    <author>tc={00C90033-004D-405A-A80E-009D00EF0026}</author>
    <author>tc={00E700D7-0066-4FAF-BDD0-008100E600FD}</author>
    <author>tc={000900E5-00BB-4648-9AEC-00C3007D006F}</author>
    <author>tc={00D500B0-006A-4B38-8D08-00CF000C0008}</author>
    <author>tc={00C300F0-0065-4434-8DAB-006600470034}</author>
    <author>tc={00220022-001D-4C92-A450-005F0044003D}</author>
    <author>tc={00E000F8-00CB-4896-8740-00CD0004009C}</author>
    <author>tc={0045009B-002C-4B63-8838-001C00A3008E}</author>
    <author>tc={005600B1-00DA-41A5-846C-00D000F90009}</author>
    <author>tc={00CA00FE-00ED-48F1-B3B3-00A800EF00B7}</author>
    <author>tc={005600C6-0074-44DB-9B76-00A5004500C0}</author>
    <author>tc={00A400A2-0092-44BA-95F5-00BD00630030}</author>
    <author>tc={000A00FD-0092-4451-844D-0069007000E2}</author>
    <author>tc={008F0010-00C0-497D-9220-00A400A100D8}</author>
    <author>tc={00710044-0002-4DD6-A1F0-004E003E00EC}</author>
    <author>tc={00DC008B-0012-418E-83F0-00B100DF00EC}</author>
    <author>tc={002B00E4-0044-45F5-8011-005900FB0026}</author>
    <author>tc={00DA0058-00F8-4F66-8D85-00CA007D0003}</author>
    <author>tc={00DC00C9-0083-477B-A4FF-00F800B700B9}</author>
    <author>tc={009E008F-00AA-49B6-B664-00850068002E}</author>
    <author>tc={00CE00BF-00B9-40A7-B8EC-00C600E70024}</author>
    <author>tc={00750029-00E1-4CA6-B424-005F00220012}</author>
    <author>tc={00BE001B-00DC-4B79-8E1F-005D00D6009B}</author>
    <author>tc={000100B4-0097-4C56-9841-007500690061}</author>
    <author>tc={004F0082-0084-45C7-A324-000600360045}</author>
    <author>tc={00E8007F-00A3-4C98-A8D1-0021000300AB}</author>
    <author>tc={00430022-00ED-4B10-9760-00DD009E0037}</author>
    <author>tc={00E1007E-0091-415C-A18F-00B700A1004F}</author>
    <author>tc={00230082-0095-40B0-A9A3-00E100BD0033}</author>
    <author>tc={00F600BF-006A-41B7-9377-00CC00F60085}</author>
    <author>tc={009A001A-0044-41C5-A469-00C70077002A}</author>
    <author>tc={005F00DA-00BA-4DCF-8DD4-001F00BA0073}</author>
    <author>tc={00ED0099-00CE-445A-B454-006200400088}</author>
    <author>tc={00A300B3-00F3-46AB-8EB7-00AD00C100B5}</author>
    <author>tc={003B0009-00F9-4881-B14A-006200E9003F}</author>
    <author>tc={0075008C-00F9-40C8-9ADC-0046006C0008}</author>
    <author>tc={007C0064-00AA-46D2-A90E-0025005B003C}</author>
    <author>tc={004B009E-00C0-4FEF-B721-001C00CA0090}</author>
    <author>tc={0047009B-0014-4320-8DD6-0007008000F8}</author>
    <author>tc={007100FA-00E8-4601-9774-00F9000C0085}</author>
    <author>tc={00A20045-00EA-485C-B836-00B800BC00BA}</author>
    <author>tc={00960096-0097-4C34-8216-004B007E005B}</author>
    <author>tc={001F000D-00A0-4584-BA0C-003A000D0045}</author>
    <author>tc={008300BA-002F-4EC9-A92E-008C00EF002B}</author>
    <author>tc={00B80024-0048-45A3-8499-00AC00E8002A}</author>
    <author>tc={00D30032-00A0-44B8-BA80-002500220062}</author>
    <author>tc={007F004C-00B5-41BC-B899-00DA00360056}</author>
    <author>tc={00A80066-0076-4E1F-BD61-00DB00A5001A}</author>
    <author>tc={00C50063-00BB-446A-8337-0018000A0068}</author>
    <author>tc={0010007B-0096-48C0-9ECD-00D600AC00C3}</author>
    <author>tc={005B00F6-00D6-48F6-9B1C-00B300A80045}</author>
    <author>tc={00E500F1-0028-4075-8FC6-002000240089}</author>
    <author>tc={00940075-0081-4548-ADE3-00CA0017002C}</author>
    <author>tc={00FE009B-007A-4B4D-AE76-002A00840050}</author>
    <author>tc={00D400C0-0013-4EE3-8562-00D1003D0070}</author>
    <author>tc={002B0008-0051-4D3D-A9BB-0089000E00B1}</author>
    <author>tc={000F00E4-0050-4575-8FBF-00C000E10069}</author>
    <author>tc={001D0042-00A6-4132-969F-00F900A300E7}</author>
    <author>tc={00FD0029-00E8-4507-AC72-000F00CE00C0}</author>
    <author>tc={006A00A8-00FA-4AE3-99DB-00E7001E00AA}</author>
    <author>tc={009D0053-0036-4525-9FE2-008E000700E7}</author>
    <author>tc={00BD007C-0035-4E4E-B6DE-00E800DE0062}</author>
    <author>tc={00E800C8-00F1-44EC-A428-00F0001E00EE}</author>
    <author>tc={004200AD-008E-4318-9743-00DB00F600FC}</author>
    <author>tc={00EF0001-00CE-42EA-B4C0-005600C00077}</author>
    <author>tc={00100070-0087-4C61-B30A-00E5001A0096}</author>
    <author>tc={00A70017-005A-4B49-A4A4-00FC00F600FA}</author>
    <author>tc={005D0042-0019-4ABB-AB2D-009E005D002A}</author>
    <author>tc={009C00B3-0022-4E14-A84C-00F5002E0005}</author>
    <author>tc={00C8002C-00E6-47E6-A39F-00B600DA0066}</author>
    <author>tc={001A006F-00AF-43E6-9E8A-0001004300FC}</author>
    <author>tc={007A00B5-0086-4A79-95E0-00DB00A100E1}</author>
    <author>tc={00D300AA-00D8-4200-8F1C-007100D50097}</author>
    <author>tc={00AA000C-00D3-4BEC-B73B-0070006A0018}</author>
    <author>tc={00CC005F-0044-42D4-9CBD-0073000200A8}</author>
    <author>tc={00A500FE-0096-4A4A-908D-004D000400A0}</author>
    <author>tc={00200037-004F-4100-9770-0023009000D2}</author>
    <author>tc={007A0016-00FA-4848-B667-006D00A90022}</author>
    <author>tc={00260015-00DA-4C87-B12B-00CC002800D3}</author>
    <author>tc={00EC009B-00E4-47CF-8CC2-005300400076}</author>
    <author>tc={00FE0066-002A-4015-8A7B-00C900C400BE}</author>
    <author>tc={00460063-0082-40AE-B79B-003300C8001F}</author>
    <author>tc={0061002C-0070-4004-B79C-007A00F8009F}</author>
    <author>tc={00B90089-0062-4BEA-B8CF-004800960035}</author>
    <author>tc={005B000E-005E-42E7-B080-00C200A900E9}</author>
    <author>tc={00D300FC-00B9-46E3-9706-00BC005F00A3}</author>
    <author>tc={0075009F-0083-4690-8091-00D40006008E}</author>
    <author>tc={00D00010-0072-4B1B-9A66-006900220054}</author>
    <author>tc={009F0061-0051-4E08-B751-0060003C0097}</author>
    <author>tc={00690024-0014-414B-B500-002F00ED00CB}</author>
    <author>tc={002F00F6-000C-475D-9CA3-00EA00410074}</author>
    <author>tc={0040009C-003E-4BE5-AF4D-004700980097}</author>
    <author>tc={00DE00F0-00CC-4EEB-BDB0-00ED00B100E3}</author>
    <author>tc={007D0049-0081-4275-83CC-00B9005100D1}</author>
    <author>tc={002200B9-00BF-448F-96FA-001400BB000F}</author>
    <author>tc={00D60022-001C-47AB-A3CE-00A40036005B}</author>
    <author>tc={00A300DE-003A-496A-BBE8-006800610008}</author>
    <author>tc={00620059-005B-43DF-BFA0-003A008B0040}</author>
    <author>tc={00D90092-007F-48D9-B751-003B00D7001D}</author>
    <author>tc={00DC00C8-0024-4E9C-B9C1-002F00B5002B}</author>
    <author>tc={00690083-0068-42CE-90D0-0068007800B5}</author>
    <author>tc={005F00F1-00AB-4CE0-BBB7-000D007800EB}</author>
    <author>tc={00780078-0075-4F4F-892B-003F000E00EE}</author>
    <author>tc={008D00A5-00C0-4676-A735-00EC00B90039}</author>
    <author>tc={00E600F5-00E7-41B7-90DA-003D00B50029}</author>
    <author>tc={006A0014-007A-4A02-A2D0-007900EF00A3}</author>
    <author>tc={004D0036-0041-413C-AC27-0068002E0017}</author>
    <author>tc={00A700DE-00C1-47BD-97D2-007A000100DE}</author>
    <author>tc={00A100D4-00BD-46CA-91D6-00E700310005}</author>
    <author>tc={003E00AA-0002-4D8E-80F5-007F00E80011}</author>
    <author>tc={00BC0095-00F3-4484-82A4-00AF002C00B0}</author>
    <author>tc={00BA0082-00A6-45DE-A2DF-000F000300E9}</author>
    <author>tc={001100B4-0040-4CF0-A110-0084003D00DC}</author>
    <author>tc={004800F4-0074-4A70-8AA1-003700700091}</author>
    <author>tc={003500D8-00F8-4BA7-880D-00EB00070038}</author>
    <author>tc={00E40044-0058-4201-9BCE-00AA000A00DC}</author>
    <author>tc={00870096-00DA-4312-9B38-004F00A90021}</author>
    <author>tc={00AF00BB-00B2-4F28-A900-006500E4008E}</author>
    <author>tc={00D3000C-00A0-46CD-9CA9-00C300E000E3}</author>
    <author>tc={004F00AE-00F7-4D18-97C6-007300020075}</author>
    <author>tc={006C004D-0043-4DC1-B9F6-00D800EE0006}</author>
    <author>tc={008B0083-0016-48AE-9DF6-0077000C00BC}</author>
    <author>tc={008100DD-00FD-4DF9-AAEA-006F00B000CA}</author>
    <author>tc={00310082-0063-4508-BFF8-00A1008100BC}</author>
    <author>tc={00EB007A-006D-4C18-9047-0022004400AA}</author>
    <author>tc={007E008C-00D8-4F8D-8932-001A00120061}</author>
    <author>tc={00BA006B-00D3-498C-83E4-0011001900E2}</author>
    <author>tc={00B90077-00DA-49BF-82DE-0092008F0077}</author>
    <author>tc={006900BB-0037-4F3C-A424-0069002100DD}</author>
    <author>tc={00E5004D-00B2-421F-9CFB-009E006C00FF}</author>
    <author>tc={00A000DF-0047-44DA-B37C-00AB00FA005A}</author>
    <author>tc={00F8004B-00D4-4ED7-8047-00D800D7002E}</author>
    <author>tc={00CF0043-00FA-4E14-B83A-00750069007F}</author>
    <author>tc={009900C2-0073-46F0-BB1F-005E00AB002D}</author>
    <author>tc={001400CE-001A-43CA-9FAC-0082003B0089}</author>
    <author>tc={001F0025-001C-4DA1-ACF1-002F005000B8}</author>
    <author>tc={00BC00F1-0025-4DB0-A6BB-00E000040038}</author>
    <author>tc={0013000F-00D0-43B9-B3C6-000300FE0021}</author>
    <author>tc={00E400FC-0000-4F39-8F54-001400BA00A8}</author>
    <author>tc={001B0015-0045-437A-9015-00DD0013004A}</author>
    <author>tc={000D0098-008E-4937-A24E-002C00B90059}</author>
    <author>tc={00D4005A-0005-4899-8570-0050004C0042}</author>
    <author>tc={007600CD-00BB-4C78-B98D-0002002000AA}</author>
    <author>tc={006B001E-00DB-496B-8216-007A004E00E1}</author>
    <author>tc={00BC00EC-007F-4797-8EFD-00A5006300A1}</author>
    <author>tc={002800B9-003C-49C7-A3B2-00AD001D0065}</author>
    <author>tc={00280062-007E-4316-9E96-00EB009E00FD}</author>
    <author>tc={00F2009C-0016-40D4-BE0B-003F00230053}</author>
    <author>tc={00F200DA-0034-4A58-9875-00FA003A00CB}</author>
    <author>tc={009900EC-0044-4EF9-AB28-005900580012}</author>
    <author>tc={00AC0092-0078-4AB8-BDC7-00E400A5003A}</author>
    <author>tc={000500DC-002C-4DBD-956D-009C00B70027}</author>
    <author>tc={00740023-0049-4B20-B255-005100F1009A}</author>
    <author>tc={0013004F-00E6-4830-9260-009C00AF005D}</author>
    <author>tc={009900EB-00A0-4040-8487-00C6009A00F4}</author>
    <author>tc={00E100F7-002E-42A8-83B5-00B8007B00F2}</author>
    <author>tc={00D800D0-0087-40C1-9590-009B00FF0059}</author>
    <author>tc={003F00DA-00A5-40B8-9480-000700E10052}</author>
    <author>tc={00F7009A-00A1-4D74-AE60-009B005300FA}</author>
    <author>tc={00230091-0012-421C-BC50-00F900250039}</author>
    <author>tc={001C00EB-00C2-495B-B1AD-002500B40086}</author>
    <author>tc={00F00018-00F7-4967-A7EC-00AF000D0048}</author>
    <author>tc={008F009D-00A7-48D6-B592-001500AF004C}</author>
    <author>tc={00E70071-00BD-4384-A70D-00E200920053}</author>
    <author>tc={00E70060-00FC-4BAE-87E3-0046008400F2}</author>
    <author>tc={00950019-00A8-4DDB-A542-000E00EA00B4}</author>
    <author>tc={00BA0087-00DD-45DD-95AF-0028000F0089}</author>
    <author>tc={0089002C-0042-4443-B9AF-00BA00FB0091}</author>
    <author>tc={00C50048-005A-490B-AD63-008B005500CD}</author>
    <author>tc={00C10094-00EE-4210-8F84-00DD00CD00B5}</author>
    <author>tc={00EC00A4-0011-4D4D-8547-007D00210066}</author>
    <author>tc={00F20073-0075-4CCE-AE3C-00B7001A00B9}</author>
    <author>tc={0070006B-001A-479F-8700-0048007300E9}</author>
    <author>tc={00E20091-0027-406F-A941-0027006E00DD}</author>
    <author>tc={004D00C0-009C-4EBC-B883-00E000EB00EE}</author>
    <author>tc={002F00CE-00B6-474B-9917-00E200580024}</author>
    <author>tc={003D0024-00D4-4AF2-8A32-00A0003D00F1}</author>
    <author>tc={00440015-0091-498E-9C46-002E00010099}</author>
    <author>tc={00050053-0048-4A43-9A7A-00D7001B0049}</author>
    <author>tc={008200BD-00B4-4C38-9BC6-008800920073}</author>
    <author>tc={003600FF-0000-487E-9EB4-00B9000F0052}</author>
    <author>tc={00530006-00A6-46A8-B9CE-0061000400E4}</author>
    <author>tc={003500D4-00F3-4D74-9ABB-009A0070004A}</author>
    <author>tc={00E8002B-00A6-4762-935F-0092007200B8}</author>
    <author>tc={0035003D-0066-47F4-AAB1-00A100C400C0}</author>
    <author>tc={00000047-006F-42AD-8159-000800AB00AB}</author>
    <author>tc={006E0045-00A3-49B4-9E9E-003000F000C1}</author>
    <author>tc={00740059-0004-4A16-A494-004500A40085}</author>
    <author>tc={00A8009C-006D-426C-9276-00D400810068}</author>
    <author>tc={00D90013-00F0-4999-9E63-002B00490052}</author>
    <author>tc={001A0073-00C3-486A-B8BC-009700BD005E}</author>
    <author>tc={00A600BF-0072-4A2D-8E39-009000950040}</author>
    <author>tc={008100C5-0050-4D40-B51F-00E300500026}</author>
    <author>tc={00B6002C-00AD-4A5E-9419-00FE00EC0079}</author>
    <author>tc={005300E1-0097-4A2B-A04C-00D000F00041}</author>
    <author>tc={003A00E8-0053-4770-AC12-004C00E7002B}</author>
    <author>tc={00F300A6-0052-4C2F-A4D8-001200BE007E}</author>
    <author>tc={00980092-00A0-4A54-835D-0094004600DC}</author>
    <author>tc={007100DE-0089-4D31-90AF-0040004D002E}</author>
    <author>tc={007B006D-00EF-4223-AD7D-00B4007300ED}</author>
    <author>tc={003B00AF-0072-4077-B2BA-000A00E20028}</author>
    <author>tc={00D200C7-003B-4BCE-A7B8-008300510058}</author>
    <author>tc={0041001D-009A-4686-91C4-005200E500C3}</author>
    <author>tc={00FB00A1-0085-4B29-B4BB-00D600D60039}</author>
    <author>tc={00050068-0095-4282-9043-001B00EC0003}</author>
    <author>tc={007200B8-007D-41FC-AE49-001600A8002D}</author>
    <author>tc={00D6005C-0025-41B1-BFFC-00E7001900BB}</author>
    <author>tc={003100DB-00A2-4597-A4D7-004E00680081}</author>
    <author>tc={00B800EB-00EA-43BB-B4B6-002C003D00D6}</author>
    <author>tc={008D0048-00A0-4FCC-B1FA-007D002E0082}</author>
    <author>tc={006400DD-008D-4715-B7C5-00CF008E0044}</author>
    <author>tc={008C0066-0054-40FF-9218-004C00080025}</author>
    <author>tc={006C00BF-005B-48B5-BE0B-00D1009000BB}</author>
    <author>tc={0049003E-0098-4D58-AC86-00D1001A00C1}</author>
    <author>tc={003200A4-0025-49DC-A62A-002F007C0026}</author>
    <author>tc={00FA0023-009E-41CB-BEE1-00B300EC00FA}</author>
    <author>tc={00D10062-00AE-4233-B4D0-00200021008C}</author>
    <author>tc={00DC0024-006C-43D2-9A26-001D003500ED}</author>
    <author>tc={0001001C-006D-456F-B3F3-00C7009F004C}</author>
    <author>tc={001C0072-0076-47AD-95E9-007800CA001C}</author>
    <author>tc={00260007-00F7-4E1A-8889-00CA008D00F1}</author>
    <author>tc={00E400C7-003D-4998-9700-00F70022002F}</author>
    <author>tc={00F700AB-0006-4CDE-ABF6-005D0013000C}</author>
    <author>tc={00BA008E-0012-4C1B-BCEC-001A0095000C}</author>
    <author>tc={00F30022-00A8-4A99-B3F3-003E00D300E3}</author>
    <author>tc={0004002D-008D-4E12-A7C6-00C600B3004C}</author>
    <author>tc={00DA0098-0058-4A97-B9EC-003E00EA006C}</author>
    <author>tc={00090054-0007-4944-BC6D-00BD008C009E}</author>
    <author>tc={0091008C-0071-4FBE-B48F-002400190036}</author>
    <author>tc={009500F8-0086-4DED-9756-0067007F00F1}</author>
    <author>tc={004800C6-005F-4899-AD60-006D00D60049}</author>
    <author>tc={0023003E-0056-45A1-8D38-00FD007A00C5}</author>
    <author>tc={0083004A-00B8-4032-B8C7-0094001800A7}</author>
    <author>tc={00E2001F-006E-4124-B72E-00B8009200AE}</author>
    <author>tc={00F000F1-00C3-4E8C-9F6A-009700F30082}</author>
    <author>tc={00950055-007F-43EF-A066-00B2001C001B}</author>
    <author>tc={00350061-0018-4EE5-B142-0054007F00EC}</author>
    <author>tc={006200E2-008D-4F75-8083-00E000920077}</author>
    <author>tc={00100059-0027-4169-850A-0030000D0051}</author>
    <author>tc={00210024-001A-4A81-A5B8-00F9003900BD}</author>
    <author>tc={008A00DD-0020-422B-A9A5-00AF00E40007}</author>
    <author>tc={008F0091-00DC-4550-BBC2-009600D600AE}</author>
    <author>tc={00D800D4-00C4-403C-BCE7-002C007500D4}</author>
    <author>tc={009500AF-0038-42DC-A60D-00B9005B009F}</author>
    <author>tc={00A7002C-0099-46C7-B34C-009A005B00A6}</author>
    <author>tc={00DF00F7-005C-4528-B73B-00E9003700A0}</author>
    <author>tc={00720021-0048-4DF4-A8E5-0083002B008E}</author>
    <author>tc={00EE00F1-0086-4264-B911-00BF00CB00E0}</author>
    <author>tc={00A400FE-006C-4FE1-B088-0064004A00B7}</author>
    <author>tc={002700C5-00C9-4E6B-BD45-003A0008008A}</author>
    <author>tc={0040004C-00D1-4CE3-9012-00F5002B00D3}</author>
    <author>tc={00F700C7-0099-4219-9D29-00CC007400C3}</author>
    <author>tc={0030008E-0062-420B-9C7C-004100F100DE}</author>
    <author>tc={00430007-0097-4903-AE3A-00D600C7007A}</author>
    <author>tc={00080057-0000-44C1-A9AE-003200E9001F}</author>
    <author>tc={008B00C0-003C-4E01-9756-00ED00650003}</author>
    <author>tc={00430039-002A-4649-9C03-006C0003008A}</author>
    <author>tc={00E6004F-009C-46D7-987D-00E300BE00B8}</author>
    <author>tc={001E001F-00D8-423E-B11A-0039000B00E6}</author>
    <author>tc={006700E0-003A-4FB2-B483-005C00F30075}</author>
    <author>tc={008C00F5-002C-463F-AFA7-00FF002B00FA}</author>
    <author>tc={0098008B-0068-4EDC-AA96-00EE006F0087}</author>
    <author>tc={002B006A-003F-47CC-B655-000300C50090}</author>
    <author>tc={0003003D-0033-49E2-B2AC-00D000E40068}</author>
    <author>tc={005800BE-0045-4257-A506-00B400ED000F}</author>
    <author>tc={004D00B9-0019-4E49-96E8-009F00E000E0}</author>
    <author>tc={0044009F-0033-46F4-B56C-001500BA004C}</author>
    <author>tc={0014002D-0014-4DE6-92AD-006C00B50001}</author>
    <author>tc={00A70040-0008-46B9-8A9C-00490063009C}</author>
    <author>tc={00D700F8-0089-42D4-B94D-005000CE0010}</author>
    <author>tc={00390091-0069-4076-9B7B-003400F60004}</author>
    <author>tc={00F5007A-0069-4DE4-AE3D-004000AC0050}</author>
    <author>tc={009E0024-0004-4507-A148-005900FB00C9}</author>
    <author>tc={008D00F2-0067-40D6-B2AA-009700750028}</author>
    <author>tc={008500A8-0031-42A6-BDCD-0023009700C3}</author>
    <author>tc={0002006B-007A-4516-B996-000D00E10003}</author>
    <author>tc={002B0035-007F-4C62-89BB-007C009A0010}</author>
    <author>tc={001F0029-0038-4B0A-9DF2-008E00160092}</author>
    <author>tc={001D00AD-0028-47D3-9D9A-009000FC00DF}</author>
    <author>tc={006100B2-0071-4584-9D52-008000D90073}</author>
    <author>tc={00F60003-00C8-4B2E-B48F-007100D80015}</author>
    <author>tc={003F006F-0006-42E4-A10F-00DB003900FF}</author>
    <author>tc={00760003-009B-4B8E-82A5-00A90061004B}</author>
    <author>tc={00DB00A9-00F3-49BC-AF30-00690069004A}</author>
    <author>tc={00A60056-0056-4747-94C3-002F0022001F}</author>
    <author>tc={00A300EC-00E1-43C7-9317-006200420014}</author>
    <author>tc={007D00E8-0058-4017-8647-002300D700E5}</author>
    <author>tc={004100EC-002F-4FA3-9F00-00AA0072005E}</author>
    <author>tc={00C00027-0025-4177-88AB-009800CC0010}</author>
    <author>tc={00C60081-00B4-4547-AEBC-008B00240065}</author>
    <author>tc={000F0035-0040-48F3-929B-00EA00B6009E}</author>
    <author>tc={004E0056-00BB-4F19-A496-002C00490091}</author>
    <author>tc={00520085-0031-423C-8B4B-004B00390048}</author>
    <author>tc={0030008D-00AB-43E6-B0F1-004B005C007F}</author>
    <author>tc={005000A4-00A7-43B6-8B20-00AA00280030}</author>
    <author>tc={002D0028-0022-4CEE-A9D3-00EF0025001B}</author>
    <author>tc={002800B8-00D6-4C07-8BDF-001100390057}</author>
    <author>tc={00540056-003D-4C43-8C2C-0030006C0016}</author>
    <author>tc={009B00E6-0003-47A1-BFF9-00AB009D0049}</author>
    <author>tc={00BB0060-008A-4953-86DD-0034005C003F}</author>
    <author>tc={00F70003-009B-426D-9EDE-00740054000A}</author>
    <author>tc={00C500EC-008D-4A83-B4A1-006A00D8006B}</author>
    <author>tc={00AC0033-00C9-4E61-BC6C-00CF00DE0010}</author>
    <author>tc={00EF0074-00DB-4FCC-8DAB-003000130041}</author>
    <author>tc={00120071-0026-41B2-B513-001C005E00D6}</author>
    <author>tc={00E700C8-002E-4070-B039-00BE00E90057}</author>
    <author>tc={00CB0057-0004-43D1-B3E7-003D00BF0068}</author>
    <author>tc={000D00D4-0076-4249-8408-005400480020}</author>
    <author>tc={008C003A-003A-4CCF-B282-00D9006D0035}</author>
    <author>tc={00420056-00F6-45DE-9D64-00290075004B}</author>
    <author>tc={009800FA-0083-4A8A-8735-00D10039003B}</author>
    <author>tc={00D10050-00C8-487A-B6D9-00C4003D00F1}</author>
    <author>tc={008B00A6-00B0-4726-AEB4-0018002A0086}</author>
    <author>tc={00910052-00E6-4179-8E13-008E002200B4}</author>
    <author>tc={006700C6-0012-4D87-B8B1-006900720064}</author>
    <author>tc={00E900B2-0051-46D6-9B48-00E800CB00DD}</author>
    <author>tc={007400B1-00E5-427C-99BA-00AC0091000B}</author>
    <author>tc={009600B4-00A5-40C0-84E7-002F00E800E0}</author>
    <author>tc={003D00EE-0075-4B82-A881-001600BD0012}</author>
    <author>tc={009F0007-0088-4874-9181-002600A9006C}</author>
    <author>tc={00600075-00D8-4974-8827-003F00CA0034}</author>
    <author>tc={000D0071-009C-470A-B106-000D001C00BA}</author>
    <author>tc={005C005F-00C5-457F-95B6-0054000700DD}</author>
    <author>tc={001600F3-0044-4A7C-9C62-00C200FD00EC}</author>
    <author>tc={00E10025-0094-4125-8805-005500E30021}</author>
    <author>tc={0096000B-00A1-487B-B967-00BA000B0078}</author>
    <author>tc={0009008F-00EE-42AD-B0CF-00BD00F500DC}</author>
    <author>tc={00DE0079-0009-4C48-9D97-000E00B50094}</author>
    <author>tc={00A20071-0078-47E0-B61C-00140099009A}</author>
    <author>tc={00660050-0097-4930-9DB2-00090014005C}</author>
    <author>tc={00DE0031-00B8-4BD4-B5EE-0084006400C2}</author>
    <author>tc={00D0001A-0089-44CF-848C-00F2004B0036}</author>
    <author>tc={00160034-0070-4859-90DF-0000007B008F}</author>
    <author>tc={008C002F-0087-4967-9C30-000200E70001}</author>
    <author>tc={00620039-004F-4C22-888E-0070009900BD}</author>
    <author>tc={00E3006F-00DE-47C1-9952-004B00080024}</author>
    <author>tc={00A400C6-00AD-40E6-BF51-00E100BD0040}</author>
    <author>tc={009D00D4-0047-42C1-ABEA-009C00D400FC}</author>
    <author>tc={00080035-0015-49B4-974A-0055004A0088}</author>
    <author>tc={00BB00A5-00F6-44AC-BC7C-00FD00200089}</author>
    <author>tc={006D00DE-0088-4C0E-A9C5-002A00DF0021}</author>
    <author>tc={00A8009F-00A1-4B1F-A249-0092004E00D2}</author>
    <author>tc={009F002F-00C8-4291-B34C-00B700A700BE}</author>
    <author>tc={006B00CC-0028-481B-BF9C-00DF00B7005F}</author>
    <author>tc={005B001C-007B-485C-97E4-00900056008A}</author>
    <author>tc={002C00B1-00F1-4BD0-AA7B-002D005700E0}</author>
    <author>tc={000600C6-009D-46A4-9163-00DB0050004D}</author>
    <author>tc={006A0022-00CA-4454-9FC7-001E00970099}</author>
    <author>tc={002F0037-00AB-4CC0-970B-007500DB000E}</author>
    <author>tc={00EB0082-0045-4F32-9406-0026005A0025}</author>
    <author>tc={002F00E2-0004-4384-B01A-003100FF006F}</author>
    <author>tc={00540036-00E5-45D5-8D31-00CA00240093}</author>
    <author>tc={00700083-0026-4176-8747-009B00630018}</author>
    <author>tc={00BB000B-00E4-4BA9-8928-004E00E100AB}</author>
    <author>tc={0042001B-00B1-4F60-9991-0015003900C8}</author>
    <author>tc={00170064-0057-404F-A155-00CE00390096}</author>
    <author>tc={00820011-00EA-4DEF-9404-00DB0095004F}</author>
    <author>tc={00E10096-00C8-437E-99D1-000E00270016}</author>
    <author>tc={00F600BB-0023-495E-A315-006F00CE00E2}</author>
    <author>tc={00A300C3-003A-44AE-84EA-00710085006E}</author>
    <author>tc={001D000D-0042-4B30-9392-008C00E600C1}</author>
    <author>tc={003E0018-00E6-4064-9B4C-005D00790020}</author>
    <author>tc={0016009B-0027-473C-BE99-002C00B7004C}</author>
    <author>tc={00E30061-0033-491B-AC50-009A00950078}</author>
    <author>tc={00CA0039-0006-471E-A3CD-004000F500FC}</author>
    <author>tc={007D0030-00DF-4F7E-9E83-00C9004A0063}</author>
    <author>tc={003400B4-0090-4CA5-916A-003200BB00D9}</author>
    <author>tc={00C50012-004D-48E1-9E23-002A00D90030}</author>
    <author>tc={001100FB-0085-473D-90C4-0087006D00FF}</author>
    <author>tc={00A200EB-0080-4D80-A99F-003F0008008F}</author>
    <author>tc={005A005D-00EA-4380-9C10-00C0005400D4}</author>
    <author>tc={008000F2-00C9-4078-BFB8-0017004C004C}</author>
    <author>tc={004C00FE-00D0-4CB0-8CC2-005600CB0096}</author>
    <author>tc={005900CA-003F-438E-BF50-002400A3000F}</author>
    <author>tc={005A00A3-008F-4E22-9502-0021001A0022}</author>
    <author>tc={00B30041-0078-4AA9-860D-00AA00A500DA}</author>
    <author>tc={00A8007A-00E4-46BF-963E-002800070038}</author>
    <author>tc={00B4006D-0008-42CC-8929-00D900AA000A}</author>
    <author>tc={005C00CD-0004-470A-8A4B-007B00AF00EF}</author>
    <author>tc={00B600D5-0049-4BD8-9BE5-008900B700E9}</author>
    <author>tc={007E00BC-00B8-4FC3-9405-0099003000E8}</author>
    <author>tc={005F0089-005B-4A7E-ACB5-00DA00A600DE}</author>
    <author>tc={005A00EA-0079-440D-B7B5-0087008B0063}</author>
    <author>tc={002700C0-0020-4AC5-8090-00FB003000BA}</author>
    <author>tc={00E80085-0080-4045-9A69-0051007D0054}</author>
    <author>tc={0048001F-0093-4E8C-80F0-000100C5009A}</author>
    <author>tc={00B20046-005E-4F2A-98BC-007D00F700E1}</author>
    <author>tc={00CF00F5-0060-44AE-B18D-006E0086009B}</author>
    <author>tc={00C40081-00D8-48E7-AC54-00E600BD0062}</author>
    <author>tc={00C900E1-0032-499C-9A6A-0076000800DD}</author>
    <author>tc={00710083-0029-43F7-8FD9-009600F50084}</author>
    <author>tc={001E0023-00C0-4017-9844-0048003C00BB}</author>
    <author>tc={00420047-00C4-44C6-87F1-005A0056002D}</author>
    <author>tc={002800BC-0093-48DC-BCBF-001600B3007D}</author>
    <author>tc={00F60093-0002-4008-AD0A-00AE00C0007C}</author>
    <author>tc={007300D5-0022-4256-BFFC-000000380021}</author>
    <author>tc={00900069-0070-4E89-9726-009A0099004C}</author>
    <author>tc={00BD0064-00DB-4E8E-8C10-007000150070}</author>
    <author>tc={006A0039-0094-4EAD-8152-00A6007800ED}</author>
    <author>tc={000600E1-0097-4918-A838-005200A80099}</author>
    <author>tc={00400053-0048-48D7-A0F3-0057000B0007}</author>
    <author>tc={003700D6-00F0-4BE5-B69F-001C002400E8}</author>
    <author>tc={006900AB-0095-4754-AD08-000500340041}</author>
    <author>tc={00F600A0-00F6-4AB1-855B-00B700300030}</author>
    <author>tc={00CB0068-0067-4F00-8AD2-007B00BB00D6}</author>
    <author>tc={00E400ED-0035-4067-B2B2-002400A50068}</author>
    <author>tc={00E100AC-0088-4079-9316-00CE0058001C}</author>
    <author>tc={001E007D-00FD-41C6-B0A6-0059001E0077}</author>
    <author>tc={003500F1-00CC-4417-8CAE-003500170052}</author>
    <author>tc={004D0071-0003-4EFB-A537-00710088007D}</author>
    <author>tc={00BD000D-00D7-4982-8FB7-0086001300FA}</author>
    <author>tc={00C00010-009C-4AF0-821F-009A00EE000E}</author>
    <author>tc={00090025-004E-4958-A90D-008800BA007A}</author>
    <author>tc={00870010-00C1-43FE-B023-00B4009C001E}</author>
    <author>tc={0085004A-0019-462F-B741-002B00E900FD}</author>
    <author>tc={00D10097-0000-4DCD-A4A4-0043009000B1}</author>
    <author>tc={0057000A-0005-4186-8C14-00FE00F400A2}</author>
    <author>tc={00950091-0073-4D5E-B719-007700BC0089}</author>
    <author>tc={00D300A4-0069-457E-B53D-003200DE0037}</author>
    <author>tc={00A900D8-005E-40FB-9A52-0071003D0066}</author>
    <author>tc={00A700FC-00A2-4861-BBD5-00AF00270051}</author>
    <author>tc={00C1009A-00AA-4C7A-9894-0057004400D7}</author>
    <author>tc={002A005C-00B2-4CDF-86D8-006100C7007E}</author>
    <author>tc={00C70060-00CB-4A55-BE55-003D00C200ED}</author>
    <author>tc={005A0050-006A-40AF-BD61-0025004A0054}</author>
    <author>tc={001B00D0-0012-4CC0-8BAF-00EE00770075}</author>
    <author>tc={00080050-0018-45D5-A760-0077001400AB}</author>
    <author>tc={00AC00BD-00E3-4845-B2BB-00A1000B00A1}</author>
    <author>tc={00C10091-0083-4BCE-96BE-004A003A007A}</author>
    <author>tc={006E006E-0066-4D3A-A915-004E00330033}</author>
    <author>tc={00C700A3-008C-4133-9DDE-00C900910050}</author>
    <author>tc={00900048-002C-4BFB-AB2D-001E007000AB}</author>
    <author>tc={00150052-0011-4DB3-B855-00F700990067}</author>
    <author>tc={003D00ED-00B1-4975-A6F8-00AB005F0010}</author>
    <author>tc={00810042-003A-4C9B-94F0-009D003B0034}</author>
    <author>tc={00AB0017-0007-4D8F-BD5E-0092007200EE}</author>
    <author>tc={006200A2-005F-4100-8360-00F1001A00DF}</author>
    <author>tc={00EC001A-0019-47FF-98A4-0057002D00E5}</author>
    <author>tc={0010009D-0060-48FE-A0B5-0023002D001C}</author>
    <author>tc={00120075-001D-4817-9A7E-008000D9008F}</author>
    <author>tc={002D00B0-008C-4362-AE01-00E60010008E}</author>
    <author>tc={00F90040-004B-47F3-98EB-002100E20090}</author>
    <author>tc={00A400C2-00D2-4F90-BC12-009000850012}</author>
    <author>tc={00AB003D-00D0-44D5-8F52-00B800FF00FB}</author>
    <author>tc={00CB00A9-0035-445F-B5CD-00A4001E00A2}</author>
    <author>tc={00050028-0019-4EE0-A73D-007C0070003B}</author>
    <author>tc={0043009D-003E-46A2-A132-00B8001E00E3}</author>
    <author>tc={000800FD-0000-4B2E-BFBD-007B0035002C}</author>
    <author>tc={0019002B-000D-491A-8D80-0086001B0013}</author>
    <author>tc={007B0042-000B-4D35-AFF7-0048004100D6}</author>
    <author>tc={002C0018-00D6-4B15-A13F-006200BD00A0}</author>
    <author>tc={00560086-0084-4F63-811D-00F300D500FF}</author>
    <author>tc={00410045-0070-4D07-BE94-0080003C00E7}</author>
    <author>tc={009F0054-00E6-4CA0-97C8-0034002F006E}</author>
    <author>tc={008A0087-00FE-458E-9F4B-00D900080046}</author>
    <author>tc={00A20074-0058-45D5-A16C-0037001C00F3}</author>
    <author>tc={002600AB-00BD-4363-88AA-00E4007D0028}</author>
    <author>tc={005F0088-00C3-4B86-A164-006B0036002B}</author>
    <author>tc={004E0088-0054-4970-B506-008E00C0001A}</author>
    <author>tc={0073008E-007D-4D2D-87C5-002E005400DF}</author>
    <author>tc={0099000E-00ED-4735-A30A-00EE00E60005}</author>
    <author>tc={00DF003C-006B-46F4-B9C0-0065008B00D8}</author>
    <author>tc={00E70091-008E-419F-B042-004E000100FC}</author>
    <author>tc={00800067-00B0-414B-97C0-00940090005C}</author>
    <author>tc={007C0025-0086-45C4-904D-00440053004F}</author>
    <author>tc={00A700CA-000F-4D05-BDFA-008B00BE00CD}</author>
    <author>tc={007B001F-009D-4EDE-A9CE-000B00B40029}</author>
    <author>tc={00690020-00B8-4C18-9DEF-008B00650048}</author>
    <author>tc={003A0026-00E3-4752-BBD4-00F6003D0073}</author>
    <author>tc={00A000CE-00D3-4CF6-A4C9-006A005B003C}</author>
    <author>tc={0042001B-00B9-49AB-AA39-00BB0068004C}</author>
    <author>tc={00040016-00EB-4FC5-B704-00BA00E0001F}</author>
    <author>tc={00A90041-0071-4A2D-A352-0089004000A2}</author>
    <author>tc={00D0002D-00B3-4307-BF53-002500AA00BB}</author>
    <author>tc={00E50002-00FE-4609-9E7E-00010050004B}</author>
    <author>tc={000A0031-009B-43F7-AC69-00F8001D0070}</author>
    <author>tc={006D00C2-00F7-4C1B-A9D8-00340046007C}</author>
    <author>tc={0016001A-0067-45AE-A3F5-009F000000DA}</author>
    <author>tc={00A400E8-00ED-4FFB-B50E-00BC005B0089}</author>
    <author>tc={006200A9-00A4-40D1-A134-00E8009D00C9}</author>
    <author>tc={002B000A-00EF-46FC-93DB-0010004F006C}</author>
    <author>tc={00E70049-0087-4031-A77E-007D001F0087}</author>
    <author>tc={00C9008E-005D-4BA8-A3A1-00E800C40052}</author>
    <author>tc={008F00C2-00D5-4FB7-90B8-005D008F00A9}</author>
    <author>tc={00DB00BC-0034-4204-B034-000F006C0021}</author>
    <author>tc={00A200AB-009D-416F-A65C-00CC00F9008B}</author>
    <author>tc={007E0026-0051-4781-A0FB-002200F40067}</author>
    <author>tc={00D50074-00E4-4166-A359-0001007D00D8}</author>
    <author>tc={00F0001B-004C-4249-AAA2-007F000E00F8}</author>
    <author>tc={00FB0010-0095-4881-ADFC-004A003A0061}</author>
    <author>tc={00320077-0028-42E6-89A7-005E000900E6}</author>
    <author>tc={00D700EE-00D7-43C9-80B2-0028005C00D7}</author>
    <author>tc={00250015-0086-4FA7-9376-000300BF0083}</author>
    <author>tc={009E0025-0098-4FFD-B3C1-00F7003C006F}</author>
    <author>tc={00590083-005C-46D2-9678-001800780096}</author>
    <author>tc={001B00E3-00E9-4781-9A8A-000500B0004C}</author>
    <author>tc={00AB0091-004C-4C36-8535-00D2007400B3}</author>
    <author>tc={00080092-0017-46AD-8AC3-00C200C700E1}</author>
    <author>tc={00BC00CA-00DD-44D5-849B-001B000E000D}</author>
    <author>tc={00D4004D-0047-4914-93F8-0073001C0054}</author>
    <author>tc={008C0020-00C1-4F6D-AD9E-004300C600A5}</author>
    <author>tc={00EC00A1-00C1-4FCA-BAA2-005900850099}</author>
    <author>tc={00E00082-00BC-477B-B9AE-009C0025001A}</author>
    <author>tc={009F0032-003A-42B2-A49C-00B20093000E}</author>
    <author>tc={0033005B-00D0-42CD-85CA-00FF003000AD}</author>
    <author>tc={00B9005B-00DF-4610-BD62-008200720027}</author>
    <author>tc={00EB00A7-00C7-4D2C-B96F-0069007700BA}</author>
    <author>tc={0047006C-001A-4FCA-92D4-001A0048001F}</author>
    <author>tc={001400E4-00D1-4B83-8663-00E6006F00E7}</author>
    <author>tc={004300C1-00C6-4279-8898-005F00A00018}</author>
    <author>tc={00240037-00C1-4EEA-B82A-009D00DF0021}</author>
    <author>tc={009B00EB-0014-4C61-B66F-00AD002100C9}</author>
    <author>tc={00BD0067-00D9-43EC-9E2A-00690057003A}</author>
    <author>tc={00EC0023-000A-4829-B848-007800DC0081}</author>
    <author>tc={00480066-0040-4CD9-957A-00BA00F000D1}</author>
    <author>tc={00F10049-006F-48C6-9B90-001C0080003A}</author>
    <author>tc={002C0070-0095-4800-8F48-0033003000C3}</author>
    <author>tc={000C00BD-0012-4C59-8054-00FD00B00039}</author>
    <author>tc={004A0092-004C-4D57-925E-00390006006D}</author>
    <author>tc={003500FC-000F-4523-A8DC-0072008E001D}</author>
    <author>tc={0038008A-0052-4927-95BB-00D10073007D}</author>
    <author>tc={009D009E-0037-4ACD-B7A3-001600F9006F}</author>
    <author>tc={006200C2-007A-4FF7-887F-00B300B9005F}</author>
    <author>tc={00760086-00E9-4E1E-A038-007F003C002B}</author>
    <author>tc={00F40061-00D0-40B9-B94C-009D007700F3}</author>
    <author>tc={00CE00FD-0070-4D7B-8DA2-004100670052}</author>
    <author>tc={003C0013-0051-48E8-BB2F-0068003600D0}</author>
    <author>tc={009B0055-00BE-4D55-85F3-00A20088006E}</author>
    <author>tc={00B20025-00DF-4E99-8FF2-0016001F0061}</author>
    <author>tc={000A0021-00D4-4C25-A96C-007200850058}</author>
    <author>tc={00ED00C5-007C-4F39-94B4-0002006A002C}</author>
    <author>tc={00F8006A-00E2-4A62-953B-00DB005B003B}</author>
    <author>tc={002F007A-0096-4B35-8FDC-003400860075}</author>
    <author>tc={007700E9-00B2-4ACC-8AD3-001500FC00E5}</author>
    <author>tc={00810061-009F-4F48-AA43-001B00760096}</author>
    <author>tc={00AD00E7-008D-48F9-8FF7-00D500A400EC}</author>
    <author>tc={00650016-0015-4AA7-8291-00A3002A00CF}</author>
    <author>tc={00DE0007-0007-4D50-A124-002800F90082}</author>
    <author>tc={00AF0092-00F3-4F4E-93DD-00E8002C00AF}</author>
    <author>tc={006E001F-0054-445C-B717-0052006000B8}</author>
    <author>tc={00330042-0049-42C7-BBAF-004E002900E2}</author>
    <author>tc={008B009D-00D0-4D78-8272-009A00460039}</author>
    <author>tc={00310016-0033-439B-AD4E-0090000C009A}</author>
    <author>tc={006700AB-00CB-4C16-A8B3-004C006F00CA}</author>
    <author>tc={005D00C3-00F3-4E0E-8396-002900FF0016}</author>
    <author>tc={0072001D-003C-4E03-8B89-008C006E00CE}</author>
    <author>tc={00E70084-00D2-4CE4-B168-006F008E008E}</author>
    <author>tc={00290041-002D-45F0-BC95-009E0066009E}</author>
    <author>tc={003D00C0-0049-4A51-9E71-00B400960091}</author>
    <author>tc={00BB006B-00B6-4EE5-99A9-000B00DF0096}</author>
    <author>tc={00A400DF-0057-44E0-ACE1-001A002E00C5}</author>
    <author>tc={00B80023-0047-47BD-9A35-00A7002D00B1}</author>
    <author>tc={00F90016-0098-49DB-B6CB-00870051006D}</author>
    <author>tc={00700042-00EF-4061-8F2F-002F00DA00BC}</author>
    <author>tc={00F2009B-006B-4B40-9C43-000400DB0013}</author>
    <author>tc={00090035-0032-445B-8E10-00C200670003}</author>
    <author>tc={00470063-0055-4EAF-BD6C-00AF003600C4}</author>
    <author>tc={0089003D-00B1-4F91-BCEB-0093005900B2}</author>
    <author>tc={00820070-00F4-4CAF-9599-000400AE0098}</author>
    <author>tc={00A20031-00A0-40BC-90FA-00B200E50090}</author>
    <author>tc={000B003B-00E9-4F1B-877B-00FD00A300DF}</author>
    <author>tc={0009003B-00A6-459E-8300-003400EA003D}</author>
    <author>tc={004E00A4-003A-4A35-B8C8-0093001F006C}</author>
    <author>tc={009800A6-0078-4806-A87B-00F9001300F8}</author>
    <author>tc={006C0044-00EA-47C6-B0A1-000C000400DF}</author>
    <author>tc={00CD00B5-001D-4E29-89F6-0035003E008C}</author>
    <author>tc={008400F2-00D0-41AB-843B-00FA007A00C9}</author>
    <author>tc={00F400AC-0073-4A92-BDC7-006B00DA008A}</author>
    <author>tc={008B000D-0011-403F-BB98-00E0005F0012}</author>
    <author>tc={0015001E-0037-4676-944B-00F2004D0053}</author>
    <author>tc={006D00BF-0038-4C4C-A41E-007100BA00D3}</author>
    <author>tc={00F500F0-0001-4DE3-98C4-0007001F0092}</author>
    <author>tc={00260077-00B5-4031-965A-003300010038}</author>
    <author>tc={0081007F-00F3-4E2D-8E26-00F500C1009F}</author>
    <author>tc={004E00CB-0083-46A9-9054-00BD00A000A4}</author>
    <author>tc={00B8006E-0080-4303-AE06-00AE009A0059}</author>
    <author>tc={00F80045-0029-48D2-A01B-008E001B0021}</author>
    <author>tc={00D40053-0088-408C-BF37-00EE008500BE}</author>
    <author>tc={009B00C7-0091-4250-9873-00CA00D10012}</author>
    <author>tc={000A0039-005A-422E-8A5C-0069006A003C}</author>
    <author>tc={008400FA-00C3-46D9-AC39-00A0009F0054}</author>
    <author>tc={009A00FE-006C-4345-9DC3-007B00760025}</author>
    <author>tc={001600D1-0029-4EF9-B05B-008500BF004E}</author>
    <author>tc={00C0009B-00B7-4664-98B8-0054008F004B}</author>
    <author>tc={00B200C4-00BA-4843-B15D-001500FB00F6}</author>
    <author>tc={004A00C7-007F-446A-B1AA-00D7004E00AB}</author>
    <author>tc={000100F0-00CF-41D7-AF9A-00DB006E005C}</author>
    <author>tc={008100A7-001C-489A-A1A1-002B00720041}</author>
    <author>tc={00550001-0053-46FC-A235-00FA00BE0020}</author>
    <author>tc={004B0057-0042-4809-B0BD-009B0006009F}</author>
    <author>tc={00250031-0038-4D0A-854B-006F00A800D1}</author>
    <author>tc={001D0098-004A-44B1-98A6-00F700850029}</author>
    <author>tc={0022007B-0083-48C9-B1A3-000C00E4005B}</author>
    <author>tc={00580083-00F7-42BC-8EB4-009600EB0041}</author>
    <author>tc={0008005A-0040-4D04-9941-0010003800D5}</author>
    <author>tc={003500F4-0069-4F5E-A448-000A00880001}</author>
    <author>tc={004300F0-0028-4823-B47D-00DA00F6006C}</author>
    <author>tc={00F70053-002B-4977-9389-009100C000D7}</author>
    <author>tc={009A000D-00FF-479A-9230-0021001600D7}</author>
    <author>tc={00F30010-00E2-4781-AB05-0083002A0046}</author>
    <author>tc={00F500DE-009A-4D29-AEF7-00D6006F00E8}</author>
    <author>tc={00AF0013-0006-4FDF-9746-007900630028}</author>
    <author>tc={00CC00FC-00A0-4535-9677-001B00A100E5}</author>
    <author>tc={00C400B7-0065-4B61-AD35-00D300BE0020}</author>
    <author>tc={0002004D-0078-43B8-8A18-00B200B40000}</author>
    <author>tc={0091009A-00B7-42EB-9866-006100000090}</author>
    <author>tc={00D60092-00A3-49C0-A317-006F00F4003F}</author>
    <author>tc={00730023-0039-4332-83C3-00A100E80055}</author>
    <author>tc={006C0089-0062-4862-B36F-00A600C900A6}</author>
    <author>tc={0050001F-00E8-419C-9BFD-00CB00020058}</author>
    <author>tc={00CB0056-00EA-4E3E-A341-00A60084002E}</author>
    <author>tc={003F0048-00F0-47AD-9F44-00F90026007E}</author>
    <author>tc={00A3009D-00B5-4754-89F6-003900C00015}</author>
    <author>tc={00320020-001A-472A-8F1C-002A00C50029}</author>
    <author>tc={00110058-001C-4110-A1DB-000400D6008A}</author>
    <author>tc={00A00033-00CC-45B2-BAC0-006B00DD000A}</author>
    <author>tc={007600BC-0098-4E6C-8D2A-007300BB008D}</author>
    <author>tc={00A30044-00BA-4184-9D2E-00E70079004F}</author>
    <author>tc={00AA0069-003C-423E-81F6-003E0014002F}</author>
    <author>tc={00720021-0054-40A7-93D2-0041005C006F}</author>
    <author>tc={0005007C-0093-4383-990D-008D004900EE}</author>
    <author>tc={00430008-00C4-4DC7-816F-00AA00610004}</author>
    <author>tc={00A60076-002C-415E-8C2E-00AB006B0016}</author>
    <author>tc={00300061-00D4-47F9-AC61-00210071000A}</author>
    <author>tc={00CE004B-00DE-42B5-8363-004C007C0047}</author>
    <author>tc={006500A1-0079-4379-8A6A-00B000F50049}</author>
    <author>tc={004100D3-000A-44B4-9923-00FD00BB0082}</author>
    <author>tc={006A0097-006C-4CD7-97CD-000B009F0041}</author>
    <author>tc={002C0023-00B8-43FE-91EC-00D300070067}</author>
    <author>tc={0010008A-0044-483F-8CDA-001A005800C2}</author>
    <author>tc={00D30013-0063-42DA-B4B3-007D00960070}</author>
    <author>tc={00E30006-003A-4AAA-A839-00E7001A0036}</author>
    <author>tc={00F200C0-00E4-4AA0-824F-00A8003500ED}</author>
    <author>tc={009900AB-0001-450B-BE97-00EC006D0027}</author>
    <author>tc={006D00B3-0088-46EA-B170-004C00590094}</author>
    <author>tc={0055003A-007A-4FB0-BA40-00000015008D}</author>
    <author>tc={00CC0088-00BA-4DDD-A7EB-00A800830022}</author>
    <author>tc={00F1000D-00F8-4D60-9048-00B500480039}</author>
    <author>tc={0073003B-0091-4FAC-BB68-001F001900A4}</author>
    <author>tc={00760045-00AB-4443-A2B8-007600AE0016}</author>
    <author>tc={0004007A-009B-4CA8-9A5A-000800950091}</author>
    <author>tc={00D80029-0078-48F8-88C7-007300F100C7}</author>
    <author>tc={00BF0039-00EA-41E7-B38C-00CE00990080}</author>
    <author>tc={00440072-0092-4853-9DDB-009F0009005C}</author>
    <author>tc={006B0093-0013-407E-9E43-005100790012}</author>
    <author>tc={00380022-0037-4288-9142-0080000B00E0}</author>
    <author>tc={00F100B4-006B-4DB7-80BD-00AD00FE00DF}</author>
    <author>tc={00320022-004E-477E-8F4D-006900C500CF}</author>
    <author>tc={009200FE-00D0-4714-A1CC-0089000B00EB}</author>
    <author>tc={004D00D9-00C3-49AA-A201-0073009B0098}</author>
    <author>tc={004E0032-0021-4394-A474-00F80020007C}</author>
    <author>tc={007B0046-00C4-4B73-B88A-00FE00E800F0}</author>
    <author>tc={00350005-0007-4E2D-ABAE-007E003400F1}</author>
    <author>tc={00D4000A-002A-496B-957C-008E00CB0066}</author>
    <author>tc={005800F3-004A-45BE-9567-0075004900ED}</author>
    <author>tc={007E00C1-0005-4502-AE58-005600DB00AF}</author>
    <author>tc={00D60088-00F8-493E-9C69-004100A7009A}</author>
    <author>tc={00C000D4-0074-4846-8D76-008800E8007C}</author>
    <author>tc={00A800AE-0027-436A-918E-0025003200C7}</author>
    <author>tc={006B0077-0064-4B43-847F-0050000F0098}</author>
    <author>tc={001D009C-00A0-4F86-9BC0-00C7006700B2}</author>
    <author>tc={00910035-0065-45E5-903B-0067005E00F9}</author>
    <author>tc={00A800EE-0030-44EE-9AA8-007E009B006D}</author>
    <author>tc={00690099-009F-4EA3-B187-005A00660029}</author>
    <author>tc={00780033-0042-41F6-88AE-006300A20054}</author>
    <author>tc={0021000D-0061-4CD0-BAA7-0005001E0004}</author>
    <author>tc={00DD00EC-005D-467B-A978-003A0055003E}</author>
    <author>tc={005D0002-0038-438A-852F-00BA00630027}</author>
    <author>tc={005F00ED-00F4-4334-B360-008700050079}</author>
    <author>tc={00470014-0034-4698-8510-0058000100D5}</author>
    <author>tc={003600C4-0067-4607-A080-0039001C0062}</author>
    <author>tc={000C0023-0026-4AA2-9A0E-0053000600D3}</author>
    <author>tc={002500DC-0097-4619-9965-003C006E002F}</author>
    <author>tc={00F800DC-0077-4736-B920-00A0000A0079}</author>
    <author>tc={00AD00C6-003F-4A35-825A-008200B4007A}</author>
    <author>tc={00610041-0074-45F9-B93B-007400A0000E}</author>
    <author>tc={004C00E1-0007-4126-96D5-00B0005600BB}</author>
    <author>tc={00CF002E-00EA-4492-9D07-00F9003C006A}</author>
    <author>tc={00150020-00C5-49B7-B78E-006D0040004B}</author>
    <author>tc={00E70057-0057-4504-92E9-004C00620045}</author>
    <author>tc={004600D3-009C-470A-BACE-008800AC00B5}</author>
    <author>tc={00C6000D-00D0-4E22-955A-005C0098004C}</author>
    <author>tc={00BA005A-00AA-46F2-89B3-00400045003D}</author>
    <author>tc={00C80013-005E-4C55-818E-00D400160047}</author>
    <author>tc={00D600E6-00C8-45D1-AB4C-00EF00AA00A6}</author>
    <author>tc={00ED006A-00AD-4830-8E00-005300E7003F}</author>
    <author>tc={003F00EC-00F3-4C76-89DE-00BB00DE0072}</author>
    <author>tc={0095008A-003F-4137-A078-008F009C0091}</author>
    <author>tc={002B0059-0049-48FF-9A7B-00FA004C00C9}</author>
    <author>tc={00290031-007C-432C-845C-002500D50046}</author>
    <author>tc={004B0038-0097-432F-9D7D-00540033005E}</author>
    <author>tc={006400B0-009B-4A94-9637-00AF00D60096}</author>
    <author>tc={0045004E-00B3-484B-AD8D-00130031001C}</author>
    <author>tc={00BA002A-0084-47F8-BFBD-00F70067001F}</author>
    <author>tc={00130043-00FB-44C7-B802-008300C300D0}</author>
    <author>tc={001C00C3-0079-4E13-8709-00C20074002B}</author>
    <author>tc={004B00EC-00BD-42CE-8ED8-0013001D0009}</author>
    <author>tc={00F600B7-009E-40A1-8005-0026007800F9}</author>
    <author>tc={009F00A0-001A-4E93-851F-00EE0020004C}</author>
    <author>tc={008D006F-0022-4CBF-AF51-00F400E1005D}</author>
    <author>tc={005900AA-00B1-4389-ADD6-0066006B0054}</author>
    <author>tc={0048007D-0027-4992-9D17-004F00F300AF}</author>
    <author>tc={003A0078-0029-4283-9437-00D800DF000B}</author>
    <author>tc={009F002B-0073-46B4-9FFC-00A800480033}</author>
    <author>tc={006000DF-00E5-429C-BD31-003300D7008A}</author>
    <author>tc={00430084-0047-4CB9-BEC3-009E00150050}</author>
    <author>tc={0040002C-000C-4ABB-AA4B-006900CB00D0}</author>
    <author>tc={00F10051-00A4-4F7B-B989-00B4009800EB}</author>
    <author>tc={009000CA-006C-4168-B5DB-001C00270085}</author>
    <author>tc={00410099-0068-422E-A0A4-00AD005900B3}</author>
    <author>tc={000100F1-0056-4BC2-B9F1-006900CE003C}</author>
    <author>tc={005600D0-0088-41D4-A117-003C000300DB}</author>
    <author>tc={000A0016-0050-4157-9707-00EB000000CC}</author>
    <author>tc={00AE00A3-00EF-48AD-B077-008000B200C3}</author>
    <author>tc={001F002B-009E-4875-9664-00D900120076}</author>
    <author>tc={001900F0-00E3-4F4D-9E23-00CE007F0028}</author>
    <author>tc={00F00099-00D3-400F-9496-00E400BB0050}</author>
    <author>tc={004A00F7-0087-4580-8AC9-002900B40005}</author>
    <author>tc={006400C3-000B-4C14-A400-0014003B000B}</author>
    <author>tc={0062004F-0041-49E3-9DF9-008300950000}</author>
    <author>tc={002A00C4-0063-488B-9D71-0022009300CB}</author>
    <author>tc={00D10044-00CD-41E9-B1EF-000400F8006F}</author>
    <author>tc={00E100BD-004E-496E-B314-0026000500AE}</author>
    <author>tc={000F0074-00F3-40B6-B219-00610047009F}</author>
    <author>tc={00860037-008F-450A-851B-0026000500E2}</author>
    <author>tc={00040040-00F8-46F5-BBEC-007E00FD00D0}</author>
    <author>tc={00A9009F-0015-4CED-A245-002900300073}</author>
    <author>tc={003600D7-002C-402C-81D2-00D200EA007B}</author>
    <author>tc={005000D0-00A2-4E8F-96CC-00C700BA0051}</author>
    <author>tc={00010028-0068-440E-80B1-009100BA0058}</author>
    <author>tc={004700FF-00FA-4723-986C-002E004300E7}</author>
    <author>tc={00170092-006F-40BD-8D38-000600A7000F}</author>
    <author>tc={00EA007A-00F8-4A86-9943-005E00BB00BB}</author>
    <author>tc={005000EB-00BD-4EDB-B48B-0008000A00F2}</author>
    <author>tc={00350069-0015-454E-AEBB-002D00170063}</author>
    <author>tc={00A5009A-00CB-4E19-81D3-00CF00FE0075}</author>
    <author>tc={00000039-001E-4F0E-A6BE-004E008700A0}</author>
    <author>tc={00C3008A-00DE-49E5-89C7-00E800530098}</author>
    <author>tc={00C300B4-00D1-4036-91B9-0033009E0052}</author>
    <author>tc={005D002C-00D5-421F-AAFD-0080004500E7}</author>
    <author>tc={004C00E8-0037-4EB9-A36A-007D0098008B}</author>
    <author>tc={00720003-007A-4EF8-A6EE-004300690072}</author>
    <author>tc={00CA00A3-005A-4C7A-97D2-00D90068004C}</author>
    <author>tc={008C00FC-001B-4298-82DC-004A00A4008D}</author>
    <author>tc={005A00C6-00CC-4D37-88B1-00F300DA00B3}</author>
    <author>tc={00BD009D-0097-47A5-8362-0072007D003D}</author>
    <author>tc={00C90091-0095-4873-9239-002500A200D5}</author>
    <author>tc={00AD004A-005D-4410-817E-009C00790000}</author>
    <author>tc={00390055-00DA-450B-ADDB-005D00B00093}</author>
    <author>tc={009200FA-0028-4FB9-8794-00C1006D0016}</author>
    <author>tc={005F00BA-0021-4AFD-BD81-009C007000F4}</author>
    <author>tc={00EF00D1-00F4-417F-93D0-000600F50018}</author>
    <author>tc={00F000EE-00CD-4D2F-A2DF-00AF0095007E}</author>
    <author>tc={002F0030-000C-4B97-B198-00FF00C40099}</author>
    <author>tc={002E0063-004D-4465-88BB-00E100BF0006}</author>
    <author>tc={0022007D-005A-47A0-9F2C-00F600720062}</author>
    <author>tc={00C90085-008C-46FC-88EA-009F00FF0070}</author>
    <author>tc={005B004B-0065-4855-93F4-007E003000F5}</author>
    <author>tc={00E2004A-0080-489F-897B-003400680060}</author>
    <author>tc={003D0082-0065-41EA-A99C-009000D60051}</author>
    <author>tc={0087001B-0026-44D5-B10F-00E200670055}</author>
    <author>tc={00EF00B0-001F-4608-AF12-00D700F400F3}</author>
    <author>tc={004400EE-008A-4D75-9C13-00D000F0002E}</author>
    <author>tc={004E0079-0050-4A6F-B851-002300040016}</author>
    <author>tc={00EC0000-0036-490A-8E63-00E500D40082}</author>
    <author>tc={00270098-00FC-4AF9-BE31-001C00850046}</author>
    <author>tc={00F00046-0076-49A7-989B-003700510081}</author>
    <author>tc={00CC009C-00B3-45DF-A9FF-009400F700AF}</author>
    <author>tc={00800064-002D-4F9B-B1D1-00ED00D600CD}</author>
    <author>tc={007F0086-0021-4739-9E8D-00AC00EF0073}</author>
    <author>tc={00D800ED-00FD-483C-913E-001100E600CF}</author>
    <author>tc={00AE00B9-0085-4D11-A8CD-00EF00F800E1}</author>
    <author>tc={007A0062-003B-4795-803C-004C00C80043}</author>
    <author>tc={00FB0050-0036-4783-9D66-0070005400E5}</author>
    <author>tc={00370040-00C5-4560-8EE5-00E900D0009C}</author>
    <author>tc={00C7006F-00FB-4919-B25E-0087002500AA}</author>
    <author>tc={009100EB-0056-4A8C-8E67-002C004A009D}</author>
    <author>tc={00F50037-00A0-4578-953A-00E200940045}</author>
    <author>tc={006500E0-007F-49C7-BC41-005A00AB0020}</author>
    <author>tc={00D50095-0019-4903-805B-00A700AB0077}</author>
    <author>tc={00EB00C6-002F-4A80-AD02-0014002000D7}</author>
    <author>tc={009900F3-001B-454D-9105-00250081004C}</author>
    <author>tc={002B00DC-0090-4B79-A12D-00E400450005}</author>
    <author>tc={0088002A-0042-4BC6-97E6-00B4008300D2}</author>
    <author>tc={00F80077-002A-4B92-BB4F-004F00F000AF}</author>
    <author>tc={00BA005B-006F-403C-B2E4-004700220047}</author>
    <author>tc={008D001A-0060-4862-B93F-0044004700B2}</author>
    <author>tc={0029000F-0057-48DD-9883-00E70057002B}</author>
    <author>tc={00A80079-00D6-490D-A384-002E006E0074}</author>
    <author>tc={000A0043-0002-4D6B-8B91-003200E30019}</author>
    <author>tc={007D002E-0065-49A9-BFB9-004500020088}</author>
    <author>tc={008400AB-0033-4752-B7BE-001B00C200C2}</author>
    <author>tc={00D2008E-0042-4985-A13E-0011007A0024}</author>
    <author>tc={002A00EB-0005-4F68-89D1-00BE00390094}</author>
    <author>tc={00B50073-0034-4352-B625-002E000A002B}</author>
    <author>tc={00E40019-003A-4A6A-AC9B-004800C100B8}</author>
    <author>tc={0031001C-001B-4837-802F-009B007E0032}</author>
    <author>tc={007E00EE-00F5-4E54-B17C-00DA002A001F}</author>
    <author>tc={004F0018-0090-4999-8291-00340080004D}</author>
    <author>tc={00BE009C-00E6-4E1E-9239-00E700FD0083}</author>
    <author>tc={007A0031-000B-41EF-8CD3-000600EF0063}</author>
    <author>tc={00550093-0013-4C03-B2E6-008200F10054}</author>
    <author>tc={001C0006-0048-4A2B-9C6A-00ED001000F9}</author>
    <author>tc={005D007F-00B9-498D-A639-006600A200B6}</author>
    <author>tc={00FB0004-003D-4064-9104-00FA004B00EB}</author>
    <author>tc={004B00C2-00DD-46B3-A5BA-006E00F400C7}</author>
    <author>tc={00CF005B-0019-4FFC-89BC-004F0041008B}</author>
    <author>tc={00D50005-0000-46F8-ACF3-00E9001B00F1}</author>
    <author>tc={0009005A-001B-4A03-89CF-0091004000CF}</author>
    <author>tc={00A500B5-0094-4427-85F4-00B7004F0028}</author>
    <author>tc={00330052-00EB-4996-B112-0046009C00D3}</author>
    <author>tc={00A100CA-00BA-4A2F-8786-003C008B00DC}</author>
    <author>tc={002D00CB-00F9-442D-9749-0097007800C4}</author>
    <author>tc={006E001A-0054-4564-A441-00630054006F}</author>
    <author>tc={00CA008A-00C3-42C1-8E1F-00EE00E4009D}</author>
    <author>tc={0096009D-00C0-4AFF-8BC5-00CD005900F3}</author>
    <author>tc={00BB00A5-00F9-4BC4-9E9F-00D200180072}</author>
    <author>tc={0050007E-00A4-429D-B4CE-007400FF0022}</author>
    <author>tc={00B900FF-0021-4D60-9FEA-00FD005C005A}</author>
    <author>tc={00CE0043-006E-41F7-83B1-00B800270019}</author>
    <author>tc={0037001C-0023-49D9-8FFE-004C00430009}</author>
    <author>tc={00AF0095-0032-4009-AD25-008900D3006B}</author>
    <author>tc={002C00D5-00DD-49C0-B912-003F00A400F6}</author>
    <author>tc={005C0030-009E-4AFF-9C38-00E300FF005E}</author>
    <author>tc={002500D7-0096-42EE-B3B2-006E002C006C}</author>
    <author>tc={00740003-0096-490D-9B9E-0053008E0039}</author>
    <author>tc={00C20058-00E4-4C81-B9D2-005F00C000DC}</author>
    <author>tc={000E003B-0007-4ECC-89B7-00C0007F0055}</author>
    <author>tc={002F009A-00D5-4049-834D-000100C70031}</author>
    <author>tc={00A2009E-001C-463C-9778-007C004A00CD}</author>
    <author>tc={00D9009F-0045-4F21-9C46-00A400A800C0}</author>
    <author>tc={000500B6-007D-493D-AA17-000600D90008}</author>
    <author>tc={00CC0015-00CE-46FC-AE18-002F00E7007E}</author>
    <author>tc={00A60011-0064-4DCE-ACB1-009E0015005D}</author>
    <author>tc={00CF00A3-0051-4020-8ADD-000A00E70058}</author>
    <author>tc={00F300BA-0000-47DE-91B7-002800C70037}</author>
    <author>tc={00370097-0067-4721-9394-002600460022}</author>
    <author>tc={00830094-002C-4EBB-9BA6-005000C900B3}</author>
    <author>tc={006C0020-00A7-4B3A-B089-004400F000CB}</author>
    <author>tc={00B70028-00C2-4CB3-8372-008E00500065}</author>
    <author>tc={005F009F-00F2-4471-A47C-0039006900D7}</author>
    <author>tc={000600BC-00B1-46A6-B4E7-007700DA00E3}</author>
    <author>tc={00E600B2-00D9-4293-B0C6-005C00F800AA}</author>
    <author>tc={00710071-00C3-46AA-A4B7-00B100920067}</author>
    <author>tc={00020055-00E6-44AE-8037-006D00350065}</author>
    <author>tc={00D300C5-00B9-47E1-B108-005A005C0015}</author>
    <author>tc={000C0011-008F-470E-90DE-006F000700C1}</author>
    <author>tc={00FC00D8-0017-4387-9A88-009F00750004}</author>
    <author>tc={008200D7-00BC-4CD8-BAA8-00C900770057}</author>
    <author>tc={005C0034-0062-4166-836E-00B1007300ED}</author>
    <author>tc={00950015-009D-414F-B3B5-00A900AA00E1}</author>
    <author>tc={001A005F-0084-4A96-A32C-008400FE0074}</author>
    <author>tc={00680078-0012-4D6C-9F4C-004100A200F6}</author>
    <author>tc={000500B1-00F3-4841-8ACE-00BA00E500CA}</author>
    <author>tc={00000000-0098-4AEA-BAD5-0086006200FC}</author>
    <author>tc={003500D1-00CA-424C-B04B-00F0000300C3}</author>
    <author>tc={00C90038-005C-4C1E-A61F-008100E900E0}</author>
    <author>tc={0084003D-0028-4E8D-AEB9-0030005A00DF}</author>
    <author>tc={00DA0022-0005-4F05-B298-006D00EC0016}</author>
    <author>tc={006F000D-005B-4633-ACE2-00F100810046}</author>
    <author>tc={00530064-00E1-4573-A825-00BF006E0084}</author>
    <author>tc={008700D5-00B7-498F-8755-0041007F0013}</author>
    <author>tc={009500D9-0049-4678-AF66-00CA006700AB}</author>
    <author>tc={00D900E9-000A-41CD-8EFC-00400025007B}</author>
    <author>tc={00D100DA-0035-4686-9998-00C700DB00D5}</author>
    <author>tc={003A0081-00EF-47DC-9435-006D000E00CD}</author>
    <author>tc={00630097-0018-45A8-B1FA-00DA008E00C4}</author>
    <author>tc={00C100F7-00EE-4A67-A63A-0058009F001D}</author>
    <author>tc={006700EC-0077-41F4-84A4-009A00D30036}</author>
    <author>tc={003C0081-007E-46CB-A7C6-0064004200E2}</author>
    <author>tc={0087008A-003D-4341-8BE5-00E000BD006E}</author>
    <author>tc={0033006E-00AB-4FD1-8868-004400BD00BB}</author>
    <author>tc={000E003E-0019-49C4-BE35-009700D6005A}</author>
    <author>tc={009E00E2-00D3-4B73-8827-00F3004A00C0}</author>
    <author>tc={005900E9-0054-4EAF-9BFC-0066007E0053}</author>
    <author>tc={004A0016-004F-44EF-A8FB-00D2008E002C}</author>
    <author>tc={00A50098-00D6-4728-AB56-00EE00D00004}</author>
    <author>tc={006D0067-0065-431A-A627-00A600E100AE}</author>
    <author>tc={00840000-0031-47D8-A350-001C003B001B}</author>
    <author>tc={007B00C0-0095-42F3-814E-005D00A000EC}</author>
    <author>tc={00FC0095-00C8-48DE-BFF3-0020000C0037}</author>
    <author>tc={00860084-0005-4AAE-96B9-000800A00062}</author>
    <author>tc={000A0067-0014-43A8-B016-007F00A2004A}</author>
    <author>tc={00250082-00EE-47BF-9878-00410092001E}</author>
    <author>tc={00E80073-00F0-4F6E-B9F4-00160058007D}</author>
    <author>tc={00EF00A7-00D2-456F-AA77-0088003200D8}</author>
    <author>tc={002A00FC-000E-44F7-A678-0039004D0062}</author>
    <author>tc={0058005D-0093-4376-A4A9-00E500E40011}</author>
    <author>tc={00310095-0006-40EB-B807-001F005C0066}</author>
    <author>tc={00B40025-0094-4451-A7A3-0011002700BC}</author>
    <author>tc={00A700CB-0000-4DC6-A818-00F1006F00C5}</author>
    <author>tc={00E800AD-002D-437C-ABFD-00EA004C0080}</author>
    <author>tc={000D004A-003D-4BC2-A4DD-003500CA0033}</author>
    <author>tc={00FE00D5-00AA-489B-B741-00B8005C0046}</author>
    <author>tc={005B0042-002F-49D1-984C-00020043004A}</author>
    <author>tc={00EC0007-00F8-442A-9788-00F500890063}</author>
    <author>tc={00330046-0093-4D08-9F47-0033003D0029}</author>
    <author>tc={008200FA-00E9-415C-A7EC-00B1002000CE}</author>
    <author>tc={00FD0035-00E6-4F4B-B32E-007A00C100C8}</author>
    <author>tc={00450066-00CC-4B57-8DC7-0087009E00C1}</author>
    <author>tc={00CD00F2-003F-49C1-B1CC-007600B60047}</author>
    <author>tc={00AF00E0-00BB-44CB-8CE9-00F6003C008A}</author>
    <author>tc={0065002D-008D-4893-B882-003C005200C2}</author>
    <author>tc={00D00003-00A1-48D4-8DCB-00970024000C}</author>
    <author>tc={007500C9-000B-4A35-8CDD-00D6008C00E3}</author>
    <author>tc={00190089-0059-4D47-867D-00AE00390045}</author>
    <author>tc={005B006A-00C6-471B-901B-00AC007700D0}</author>
    <author>tc={00170051-0041-4354-A67E-004E002000FC}</author>
    <author>tc={00FA00E6-005E-4973-A3E9-005C00E300FA}</author>
    <author>tc={00DC000A-00B0-421B-B1BB-005B00010040}</author>
    <author>tc={001E0057-001C-4FD9-8E52-000100680093}</author>
    <author>tc={001E008F-00ED-4EDF-BAF5-006D007C002E}</author>
    <author>tc={001600CA-0074-41CC-BC26-00C00000007D}</author>
    <author>tc={00020035-00A8-4CE3-91EA-00C8005400C4}</author>
    <author>tc={006A009E-00D7-4F1E-9CCD-005000400006}</author>
    <author>tc={00AE00B9-0058-4974-B9C8-0034002B0025}</author>
    <author>tc={0033007F-00CC-4DBF-832B-00AB009100C3}</author>
    <author>tc={00620071-008D-45D7-9BBD-001400AC00AC}</author>
    <author>tc={00E600F2-0033-406F-A874-0016004C00C0}</author>
    <author>tc={00A30054-00A9-44C6-911D-00AD009C005A}</author>
    <author>tc={0053006C-00B3-4E5A-8368-00CC000B0046}</author>
    <author>tc={00EC00E0-008F-4985-9E47-00D500F80073}</author>
    <author>tc={00DD0008-0019-4097-94B0-005200DE006B}</author>
    <author>tc={004F0028-00AD-4719-AD9C-0037002C00B0}</author>
    <author>tc={00870020-002E-4B35-B0E4-009E008F0077}</author>
    <author>tc={00FC00DA-0015-4FF9-B352-009300B400BC}</author>
    <author>tc={00FC004E-0049-473A-ACCA-00B7008F0067}</author>
    <author>tc={004B00BA-008D-4A21-B36A-00D700450051}</author>
    <author>tc={005B0090-00A6-4B4E-A43D-0072005400CE}</author>
    <author>tc={00F0002B-000C-4225-B6F4-005700BF00C1}</author>
    <author>tc={005200BB-0089-4D6F-A5A8-002A00AD0005}</author>
    <author>tc={004C0057-00D2-47F6-A255-00F400C20051}</author>
    <author>tc={005800EE-0054-4CC7-B43F-00CB00250060}</author>
    <author>tc={00DE0066-00E5-4933-8D6E-00E200F000E7}</author>
    <author>tc={0003005B-006C-4E31-B16D-00FB000B0096}</author>
    <author>tc={006E0091-00AB-4479-8EEC-00D500DA002A}</author>
    <author>tc={00AB00AC-001A-4A7F-8DD1-007C00BE0016}</author>
    <author>tc={00C9004E-000E-4624-B7CF-00E000E10039}</author>
    <author>tc={006C00B5-00DC-45FC-BD72-00B500AB000C}</author>
    <author>tc={00710034-00FA-4950-B18C-002900C200CB}</author>
    <author>tc={002F00B4-0066-493A-9185-002D001600F5}</author>
    <author>tc={002500D5-009F-4042-AFCF-0024004D006F}</author>
    <author>tc={00390027-0051-4170-9CF1-007700120021}</author>
    <author>tc={00B200D0-008E-45B6-8DCB-000D006500F5}</author>
    <author>tc={003B000B-00E8-484A-9D16-006D00A900B3}</author>
    <author>tc={002C0043-0015-490F-B34D-003200CF00AD}</author>
    <author>tc={00530059-002C-4740-91B3-009700900064}</author>
    <author>tc={00CB0038-0023-46F3-91F7-0041005600E3}</author>
    <author>tc={0051005E-002F-466C-9850-004D006800AB}</author>
    <author>tc={00E400D9-005D-4922-80B8-0042009200FC}</author>
    <author>tc={00D60081-0050-4804-9A62-002D00D200D8}</author>
    <author>tc={003000E2-009D-4624-BEB9-00DC00EF0072}</author>
    <author>tc={00E60038-00F3-4306-B8BD-002E00C40051}</author>
    <author>tc={0014001B-0090-47C8-BB11-001100AC00D2}</author>
    <author>tc={001B0017-00DD-45F9-AAFF-00C100D60006}</author>
    <author>tc={005600A5-00FE-46A8-96EF-00E9009C0048}</author>
    <author>tc={003F0023-0032-4A6A-8D69-00EF003B000C}</author>
    <author>tc={009700AC-0035-426C-966B-00DE000C00DA}</author>
    <author>tc={008C0096-00B7-4080-9F56-00500031004C}</author>
    <author>tc={00420015-0066-45BB-9DF8-0059008100FC}</author>
    <author>tc={000E00E5-00C9-42CB-AB92-00CE009F009E}</author>
    <author>tc={00B0007E-001C-4999-8338-0088009F00D5}</author>
    <author>tc={000D00BA-0057-4C73-BC54-006C00F30098}</author>
    <author>tc={00270043-002F-44F0-84BA-007A00D600AA}</author>
    <author>tc={00740015-00CC-4EE0-9F19-000000B5000C}</author>
    <author>tc={007C00D1-00D8-4D73-8F12-00D600AB0088}</author>
    <author>tc={00D500EB-00DE-4B53-98C1-008A004C009E}</author>
    <author>tc={00660067-004F-4AE4-92C1-00B3002F0016}</author>
    <author>tc={006100B5-001A-4937-9602-00C100DE0093}</author>
    <author>tc={00A20079-00F2-4E99-B2F0-005000E900AC}</author>
    <author>tc={00B0005B-0096-4DD0-AF48-000E001B00A3}</author>
    <author>tc={00230025-0021-49DD-982B-00AE00AD008F}</author>
    <author>tc={00CA00BE-0006-4DB4-8039-00FB00160074}</author>
    <author>tc={008100CC-002B-4C88-A001-004E00BD0081}</author>
    <author>tc={00C7009C-00B5-4789-9D15-009B001C00AE}</author>
    <author>tc={00AD00A2-0047-492C-B074-00D7007D00A1}</author>
    <author>tc={00DB008E-00DD-4394-AD2B-003600F900B8}</author>
    <author>tc={00250038-0022-4AAA-A4D5-003C003E00E5}</author>
    <author>tc={00AF0058-0059-4C72-82AC-0011006800F9}</author>
    <author>tc={003200DC-00CB-4118-8A0E-002100CC003D}</author>
    <author>tc={00DB0033-0035-41D5-872F-00D200BB00A2}</author>
    <author>tc={00F9001E-0042-4354-B077-008D00260062}</author>
    <author>tc={00B20088-00B5-4705-AE35-006700C80092}</author>
    <author>tc={000600D2-00A3-4248-8AC8-0005008F0095}</author>
    <author>tc={0028003F-009E-4C6D-BBF1-00DC007600B7}</author>
    <author>tc={004B0012-005A-481A-87CC-0058007D0014}</author>
    <author>tc={00950019-006D-4758-8AD3-007F00570007}</author>
    <author>tc={00F50000-0067-4908-9502-005A009D00D1}</author>
    <author>tc={00A20066-000E-4BD2-B337-00C400D0003C}</author>
    <author>tc={002A00ED-00BB-4F94-8CAA-00F8001B00BD}</author>
    <author>tc={00180048-000A-4947-9852-008C002E001A}</author>
    <author>tc={005500AA-004C-434A-A89C-00B300D0003C}</author>
    <author>tc={00B000EE-0001-4D61-AB26-00F000F900D0}</author>
    <author>tc={0024004A-0002-4E05-8628-0088003200D0}</author>
    <author>tc={0069007E-0019-42C5-A1BD-008400CE000B}</author>
    <author>tc={0056003B-00B0-4629-A9BC-0054000400B3}</author>
    <author>tc={005E0054-004A-44C5-A027-00E6006E00EE}</author>
    <author>tc={003A00A9-0006-482D-AD00-0021007C00CD}</author>
    <author>tc={00110011-0068-490D-B867-00AE00CE001F}</author>
    <author>tc={000D00C1-0035-4163-94C8-00200096006C}</author>
    <author>tc={009E007A-00D3-4FDB-902F-00B400B700A4}</author>
    <author>tc={00470095-00F7-4D2C-87EE-0035009100CE}</author>
    <author>tc={00960097-0014-49B3-BD8B-002A00E60004}</author>
    <author>tc={00AC009C-00E0-4AD8-A5E8-0090009500AB}</author>
    <author>tc={004500BA-003F-4CAD-A22C-0054004C00C3}</author>
    <author>tc={002F00C2-009A-4C97-ABC6-00FA00BA00E3}</author>
    <author>tc={00C500EA-00CD-49CD-A67A-002C00C50098}</author>
    <author>tc={0004005E-00E1-46CF-AE05-0042008A0064}</author>
    <author>tc={00AA00EB-0061-484D-993D-002D009E00E0}</author>
    <author>tc={00DF00C8-007B-49FD-9CC9-005700E00065}</author>
    <author>tc={00B10003-00CE-4552-9C83-00EB00800098}</author>
    <author>tc={000A00D8-009F-43C3-89C6-00170018000C}</author>
    <author>tc={006A0006-004D-4B44-8D1B-00B000CA0063}</author>
    <author>tc={00390021-0071-4556-96C4-0045004900ED}</author>
    <author>tc={002300A0-00DD-4BBB-A32D-00CF001600F8}</author>
    <author>tc={00500070-0066-434B-B5CF-00E500FA0015}</author>
    <author>tc={003B0037-0099-4961-9301-00DB00280027}</author>
    <author>tc={000D00AA-009B-45A9-A65F-000E000700D6}</author>
    <author>tc={00060002-009A-4C9F-A0FD-002400140008}</author>
    <author>tc={000500A0-0008-474D-96F7-00DA0037005D}</author>
    <author>tc={00F20033-00AE-4819-810F-009B0012005E}</author>
    <author>tc={006B000E-00A5-4F3D-B040-007500EF00B8}</author>
    <author>tc={0023008B-00C3-4EEC-A331-008E00D700CE}</author>
    <author>tc={001E002E-0016-4925-B333-000300AE00D9}</author>
    <author>tc={00B70013-0007-4E1E-A165-002F008C00B7}</author>
    <author>tc={001B00F1-009F-425F-8E53-00AC00C2002E}</author>
    <author>tc={00440030-004D-4411-8404-00C100A200F8}</author>
    <author>tc={00AC00CC-00A5-4957-8FE8-006C002C0040}</author>
    <author>tc={00E10066-0002-40BB-8E6F-0066000700BA}</author>
    <author>tc={00460012-0077-460F-86F1-009B00D20099}</author>
    <author>tc={008800D8-0091-44D3-844C-009B001700BC}</author>
    <author>tc={007C00F3-009D-4347-8731-009200E00032}</author>
    <author>tc={00D8008C-006F-415F-A2A6-009000810037}</author>
    <author>tc={00C600DB-003D-4BB3-99DD-00FA000700B5}</author>
    <author>tc={00C400F6-00BC-4657-9DFC-0024001F0034}</author>
    <author>tc={008A000A-0067-4336-9882-005400C30079}</author>
    <author>tc={001200DF-00DD-4F43-A1B4-00A600FA0012}</author>
    <author>tc={00F700BC-004A-466A-807A-00FD002200D3}</author>
    <author>tc={00D0003E-0002-4623-A7F4-00E100FA0070}</author>
    <author>tc={00D80063-00E3-4B00-8C82-004100B50021}</author>
    <author>tc={002C00BF-00E1-42B7-A84F-00E400AC005F}</author>
    <author>tc={00D200DE-0054-4C0D-8C48-00B900A100AB}</author>
    <author>tc={003B00E6-008F-4FF4-B0F6-00AF0039006C}</author>
    <author>tc={00C80043-00AC-485E-96AD-001100F9006D}</author>
    <author>tc={00640060-0006-478F-B027-002900D20095}</author>
    <author>tc={0091007D-004D-4E5E-8EE0-0037007200B3}</author>
    <author>tc={00D70097-0038-49EA-BF8F-001400CD0054}</author>
    <author>tc={002800B5-00CE-45D6-806C-00C7002F00BA}</author>
    <author>tc={00CB003F-0044-4801-B8C4-00F700890085}</author>
    <author>tc={001C0082-0036-4C7B-ABC2-00A600DB00E2}</author>
    <author>tc={00500013-0072-4740-8849-00E4009C00CF}</author>
    <author>tc={007A00E4-00B7-4DE4-BB2F-00A6000B00EE}</author>
    <author>tc={00150037-0048-41B7-BD73-00B70066006A}</author>
    <author>tc={000D009B-0065-4CC8-A858-0061003400ED}</author>
    <author>tc={0000008D-001C-4EF3-B005-00E200A40009}</author>
    <author>tc={0003007F-004F-4B0C-9C19-001E005B006A}</author>
    <author>tc={00C8009A-00F8-407C-97C1-000400D8005D}</author>
    <author>tc={00FD0024-001D-4D45-8FE9-00BA00E20010}</author>
    <author>tc={00CE0067-0029-481D-B22B-008900BD0093}</author>
    <author>tc={00D1008E-00A4-4273-947B-00640086005D}</author>
    <author>tc={005A0091-0051-4773-A26A-00CB00050045}</author>
    <author>tc={00D40041-002D-4503-A208-008B008B006E}</author>
    <author>tc={00610003-0094-484C-A0DF-001000D000B8}</author>
    <author>tc={000900A9-00CA-4196-9D39-006900A8007A}</author>
    <author>tc={00600062-0063-4BB4-983F-0054006B005E}</author>
    <author>tc={00F3000A-009E-4DFF-8884-00BA00C90060}</author>
    <author>tc={00B200F6-006D-41E9-AA80-004E000E0020}</author>
    <author>tc={00FA0040-0093-4780-B8E6-005B00AF00E1}</author>
    <author>tc={006B00C2-007E-4B23-984D-00C800DC005E}</author>
    <author>tc={00BE0040-00EC-4572-97C1-00F5000C00E7}</author>
    <author>tc={00E70085-006D-4365-AA4C-000200B10015}</author>
    <author>tc={009F0083-007C-49AC-B6BB-006D005400AC}</author>
    <author>tc={0079000F-0048-4F8B-83AB-002B0071004C}</author>
    <author>tc={003500F7-0065-4223-BAA6-008700790082}</author>
    <author>tc={001B006B-00B4-4C55-AF87-002D009800F3}</author>
    <author>tc={00580049-0064-4914-B5CE-0059003000E5}</author>
    <author>tc={00D3000F-0057-4204-A56E-0045006300ED}</author>
    <author>tc={0030000D-0083-4AA6-9638-0031004800D9}</author>
    <author>tc={007A001D-001A-4649-9D3D-007A00E70012}</author>
    <author>tc={00E800DE-00AA-4C8C-8BE1-000E00CE00C6}</author>
    <author>tc={001700AF-006D-41FF-BAB6-0036003E00A0}</author>
    <author>tc={0059002E-00F0-456A-AADB-00A300C4007C}</author>
    <author>tc={001A0012-00A1-4B07-BF38-004600D30031}</author>
    <author>tc={0056002A-00C2-489B-B7B1-004E008A0024}</author>
    <author>tc={003000D3-0058-488C-96A3-0078005500DF}</author>
    <author>tc={0073009C-00BE-4CA5-B98F-0047000A009A}</author>
    <author>tc={002C0033-00D3-4A8C-9767-0089002D0013}</author>
    <author>tc={000B0025-00D3-4479-B87A-001900E900F2}</author>
    <author>tc={002600D6-00D0-4C26-A6A6-00B200E30089}</author>
    <author>tc={000D0059-007C-4036-8B21-00CC009D00CE}</author>
    <author>tc={00AC0049-0013-4FDE-BCEE-002900890041}</author>
    <author>tc={0054009C-00AC-44B6-A894-00AE00DF0047}</author>
    <author>tc={00110066-0016-454E-970B-0058004600A3}</author>
    <author>tc={00C5000E-0059-4CFC-844C-004C00EB0044}</author>
    <author>tc={00D10061-00D1-4A71-90D9-007200B300EB}</author>
    <author>tc={00970077-009B-486B-8CF9-00D700C700A0}</author>
    <author>tc={005E006C-002F-4615-A4A1-008B00C2003C}</author>
    <author>tc={002300BF-00F3-4862-802B-001000F60048}</author>
    <author>tc={004500A0-0060-428E-8728-007E00DE0066}</author>
    <author>tc={00CF00B9-0053-469F-850C-008700840074}</author>
    <author>tc={00DD00E6-00C1-4B17-9856-000C001000ED}</author>
    <author>tc={00C40049-005E-435B-ADAA-00D300E000AD}</author>
    <author>tc={00E400AB-000C-4477-B68F-00F200B200B6}</author>
    <author>tc={003F0054-0023-41E7-87B2-00F200D0006D}</author>
    <author>tc={004E00D4-0086-4356-B3F6-001300E200EA}</author>
    <author>tc={00C400B0-0098-49C7-BC43-00260033002C}</author>
    <author>tc={0027009F-0062-45E4-A98B-00080068005C}</author>
    <author>tc={005B00C4-00A4-437B-A24F-007D00410068}</author>
    <author>tc={00810079-0052-40A5-9481-00510009002A}</author>
    <author>tc={00390054-002F-4B21-A63F-00F800D10033}</author>
    <author>tc={0007008B-007B-4194-A14D-00E000E2005E}</author>
    <author>tc={005400BB-00D1-457D-9BEF-000B004D009B}</author>
    <author>tc={00C40067-0045-4043-B409-00A100C80091}</author>
    <author>tc={00D90055-0015-404F-A472-0017003F00FC}</author>
    <author>tc={00E90055-001A-4DE1-821F-00CC0098001E}</author>
    <author>tc={0066004A-0055-4029-BAD7-000800290029}</author>
    <author>tc={0013007D-0028-442B-979E-002200F900F3}</author>
    <author>tc={002F0053-00F6-4A75-89E2-00C200470024}</author>
    <author>tc={00CA00AC-008B-4133-B604-00A0000B002C}</author>
    <author>tc={00200024-0052-4F18-9702-004F006300DA}</author>
    <author>tc={007B0072-0094-4909-A094-006F008800E0}</author>
    <author>tc={00A1005B-00EA-4280-A1D8-00730083008F}</author>
    <author>tc={00B1006E-00DE-4BB8-8803-009F00C40053}</author>
    <author>tc={00180095-00D5-4B64-B7C7-0084003E0024}</author>
    <author>tc={006F00A8-009B-4DC1-AFB6-006B005500EC}</author>
    <author>tc={00F000AC-0044-4462-AE62-005700810041}</author>
    <author>tc={00B10026-003A-43AA-B00D-00B600ED0073}</author>
    <author>tc={00EE00BC-0069-423F-89A2-001F003900A0}</author>
    <author>tc={00F3009B-00B2-4839-96E1-008D0049008A}</author>
    <author>tc={00A400FE-0010-43B5-9D08-00CD00680072}</author>
    <author>tc={00A70025-0081-4DEB-9D9F-006100A60006}</author>
    <author>tc={00620043-004D-412A-88E0-004200F100BC}</author>
    <author>tc={0067001F-0045-44B7-B6BF-0022004900AD}</author>
    <author>tc={00A200DA-00C4-43D2-8364-00EA00BD0080}</author>
    <author>tc={005D002E-0041-4012-B7E0-005A007B00ED}</author>
    <author>tc={00C1006B-0042-4C08-9766-009C00C90016}</author>
    <author>tc={003C00A6-0003-4CFA-B315-003700A20038}</author>
    <author>tc={001D000A-0039-446A-ACAF-00D1007700B0}</author>
    <author>tc={006E0023-006E-4A03-9B79-00DD006B00B9}</author>
    <author>tc={001900C9-00B0-42EA-8FDE-001E004900DD}</author>
    <author>tc={00AD00A6-003F-45A8-8823-002300120042}</author>
    <author>tc={00060071-008B-40A7-802F-006F00EE0084}</author>
    <author>tc={00580042-00A5-4C59-90D9-008D00DA0025}</author>
    <author>tc={00BE00CC-0058-4CAF-9E68-009700FF00B3}</author>
    <author>tc={00B600E9-0072-4745-B4C9-00350050005F}</author>
    <author>tc={00090086-00BC-4F6F-B516-0089009C00CE}</author>
    <author>tc={00960081-00F3-4AC9-B9BC-0080005400C1}</author>
    <author>tc={002F0067-00F3-422B-A11D-00540041006B}</author>
    <author>tc={00C20091-0098-40A7-B659-00C5007A0004}</author>
    <author>tc={0046001B-0096-461E-A542-004600EA000E}</author>
    <author>tc={002A00BE-007B-4001-A6D0-006C007A003A}</author>
    <author>tc={00FC00DE-00DF-476D-A024-0096009B00CA}</author>
    <author>tc={00B200C0-00B0-4867-B5DB-009800C00004}</author>
    <author>tc={00210075-00F5-4E19-88F6-00FB00A20075}</author>
    <author>tc={00F4001B-009D-4C7C-8AE5-00C70026007A}</author>
    <author>tc={0004009F-00E9-45F8-8062-00B000D3001B}</author>
    <author>tc={00F20074-0011-4C14-9713-002400390035}</author>
    <author>tc={00CC0071-00A7-403F-B38F-0096005C00FB}</author>
    <author>tc={006100F8-0018-43EB-9E90-007C00340047}</author>
    <author>tc={006000D2-002D-4D2C-BCE5-005E006E0028}</author>
    <author>tc={00AE005A-000C-4880-A120-006E00CB0063}</author>
    <author>tc={00580018-00A7-4063-87D6-0021001B000C}</author>
    <author>tc={000D0039-0025-4176-A13E-000000ED0034}</author>
    <author>tc={00940060-0099-47EB-95FE-00BE00900012}</author>
    <author>tc={005300CF-00BD-4357-8C0E-001E00F4005F}</author>
    <author>tc={00BC000A-00F8-4848-B69D-004600A400F5}</author>
    <author>tc={00840086-0048-4B87-8BD5-00E200E70097}</author>
    <author>tc={00E90024-0089-431B-9E30-001E007700FB}</author>
    <author>tc={00510066-003D-4818-88D1-009D00C50077}</author>
    <author>tc={00A90052-0090-4826-BD8F-006700AE0082}</author>
    <author>tc={0026009F-0063-4649-BEC0-00E900660074}</author>
    <author>tc={003900B2-00A3-4FDC-A41E-001E00AC00FD}</author>
    <author>tc={00720066-009F-477C-97D7-00C3000E00CD}</author>
    <author>tc={0077006A-00A4-49B2-B3DD-00D8009800DD}</author>
    <author>tc={001C0096-0084-4CC7-83AB-00BD001A000C}</author>
    <author>tc={003A0021-001A-4120-846B-00DE007C0077}</author>
    <author>tc={00280006-0032-4D62-A790-00C0005F00BD}</author>
    <author>tc={0057008B-006E-455A-B0D7-00A8005900BA}</author>
    <author>tc={0073002A-007A-40FC-B7CF-000500E800C2}</author>
    <author>tc={003D007A-00E3-44ED-A8A8-00B400D1005D}</author>
    <author>tc={00F00085-002F-4EC4-A56C-0046005E00F6}</author>
    <author>tc={001A0072-00B4-45E4-9B25-005B00AB002D}</author>
    <author>tc={0080001D-0022-4EB2-87BE-00F700A60008}</author>
    <author>tc={004A0077-00ED-4053-B29D-0045006C0097}</author>
    <author>tc={00E30040-00B9-42D6-8B93-00710048003E}</author>
    <author>tc={006D00DC-006E-4E2B-ABDF-00A3002900C5}</author>
    <author>tc={005C0012-006F-469C-95F0-0020002200BE}</author>
    <author>tc={007200CC-001A-4B1B-9856-001E00FA004F}</author>
    <author>tc={00A200A7-009A-4433-94B8-00AE00A6005F}</author>
    <author>tc={00CA002E-001C-4552-BEF8-004C002E002B}</author>
    <author>tc={0095008A-0061-439C-AB29-001200CC001C}</author>
    <author>tc={00D900E9-0066-47B6-A40B-008100870042}</author>
    <author>tc={009000CB-0002-4F87-934A-005C00AB0057}</author>
    <author>tc={003100FC-0021-4D4B-947A-00CB00330077}</author>
    <author>tc={001100E5-002E-4D96-9194-00BC003F0009}</author>
    <author>tc={006A00D0-0024-4F99-9517-004400C50023}</author>
    <author>tc={009A00A6-00DC-42D9-BC91-00AF003600E6}</author>
    <author>tc={000F00BE-0098-4444-8FFA-006300610048}</author>
    <author>tc={00010003-00B5-4649-BF49-005200AA0064}</author>
    <author>tc={005D00E0-00D4-4750-B458-00E000F4007A}</author>
    <author>tc={00D300EB-0089-40B5-B116-000E00320000}</author>
    <author>tc={00F40072-0057-4BE7-9DE4-0099002D00C0}</author>
    <author>tc={007B002D-00A3-4045-8B73-00E100CD00CB}</author>
    <author>tc={00F400B6-0089-4190-9F54-007300FD000D}</author>
    <author>tc={00AC00F4-005B-44B9-80DA-00820023000C}</author>
    <author>tc={004F00BD-00BA-4962-8806-0000001D0036}</author>
    <author>tc={00B10016-0093-4EF7-BA25-000900B200F3}</author>
    <author>tc={000800D9-0095-4CDF-BDD7-0066005200ED}</author>
    <author>tc={009F00B9-0044-42E8-9684-005B00BE00EA}</author>
    <author>tc={00D50060-00F9-4E89-B165-002B00D000B9}</author>
    <author>tc={00360045-0065-4DC5-AC88-001200B4007D}</author>
    <author>tc={00640035-00F5-4C83-8190-00B900EF009A}</author>
    <author>tc={0050008A-0045-40D3-9E6A-00D9005E0028}</author>
    <author>tc={00A6002F-008D-4945-AED1-009900A900B6}</author>
    <author>tc={00DF00E9-002A-40F0-A4F9-005E00F1004B}</author>
    <author>tc={00F900CE-00B9-48AD-9C33-00450074007D}</author>
    <author>tc={0089006C-0075-43D8-8817-002E009B0060}</author>
    <author>tc={006800F4-009C-4C10-B777-00C0008C00EF}</author>
    <author>tc={006200CB-00FF-483B-A91B-00230092004C}</author>
    <author>tc={00F20074-0039-4F5E-B6DE-0007000800B1}</author>
    <author>tc={00CE0051-00A3-433C-8A5F-00F8005F003C}</author>
    <author>tc={00390046-003D-49D2-8ACE-00A700C40058}</author>
    <author>tc={000B0070-0057-4CE3-884C-009A00E100F0}</author>
    <author>tc={003A00DC-0084-47CB-9CCF-00C100F00027}</author>
    <author>tc={006600DC-00A9-4018-ADCD-001E00130094}</author>
    <author>tc={000F00F7-0033-4D4E-BBD5-00DD00CF0072}</author>
    <author>tc={00B80031-0056-440B-8696-00C100740067}</author>
    <author>tc={00F4004B-0046-4257-8F35-00AD007700DF}</author>
    <author>tc={007F00C3-00DB-4636-A3D2-0014007E004E}</author>
    <author>tc={00AE005E-00BE-41C7-8F33-008400110094}</author>
    <author>tc={007D00E2-00B0-4BBC-A549-0073009400D0}</author>
    <author>tc={00AB008B-0005-4C9C-826D-00E2003D00AD}</author>
    <author>tc={007A00F6-004D-468B-91F5-00A700CB00F3}</author>
    <author>tc={00F2001E-003A-4860-9446-008D0038002E}</author>
    <author>tc={00A500DF-0045-44FF-BDB5-00CF00AD00FA}</author>
    <author>tc={0068001D-0056-484C-BF28-006C00420076}</author>
    <author>tc={0047001A-00C6-4B90-BFA0-00DC001200E6}</author>
    <author>tc={00A80055-0018-43DC-B28E-0062005300D1}</author>
    <author>tc={00000027-00AC-4032-9203-009A00CE00B3}</author>
    <author>tc={00630095-0097-4D67-9683-00DE00580012}</author>
    <author>tc={00280027-009A-4FFE-83C5-001100940049}</author>
    <author>tc={002C0007-00BC-4F3A-BF26-00BB00EA007E}</author>
    <author>tc={006800C7-00B7-450C-844D-00F30049000F}</author>
    <author>tc={00C7008F-009B-4C24-9E0E-00E8009000CA}</author>
    <author>tc={00250023-005F-42B9-BA2B-00A8001600FC}</author>
    <author>tc={005400B8-000E-402E-A9EB-003100780029}</author>
    <author>tc={00BE0089-006A-421F-BCE0-00CD0091005C}</author>
    <author>tc={00CE00F2-0029-4951-8959-009800CD0063}</author>
    <author>tc={005E00C4-00C3-4759-9C43-002600B0006C}</author>
    <author>tc={00E10025-00B1-424D-A4ED-007700D3001F}</author>
    <author>tc={000200DD-00B6-448D-8BD4-00EF00BF009F}</author>
    <author>tc={00E0009D-008E-444C-85FE-00CD00980005}</author>
    <author>tc={00F5009D-00A9-4862-9800-00F900C90022}</author>
    <author>tc={00F30043-0018-42E0-9261-00F500A90083}</author>
    <author>tc={00620045-0094-482F-B856-0011006F0075}</author>
    <author>tc={006A00C6-00CE-4BD4-BCFA-002100110094}</author>
    <author>tc={002F00C0-00B4-4569-8F4A-00FB005B0093}</author>
    <author>tc={00A300E2-001A-446B-9DCC-007200D500B8}</author>
    <author>tc={001C00B0-0099-405F-907A-0083008E0033}</author>
    <author>tc={003F00C4-00EB-4C5B-B0E7-002400B900BB}</author>
    <author>tc={00EA0083-00BF-4FE6-A329-00A900A70096}</author>
    <author>tc={006C0067-008B-402A-9698-007800DE00AC}</author>
    <author>tc={00E800B9-000E-4345-9CDE-00AB00F900BD}</author>
    <author>tc={00180016-00D0-4A64-B896-000B00730003}</author>
    <author>tc={002600C2-0077-4C3B-9A6E-001700420063}</author>
    <author>tc={00F500BE-0008-49CE-87B8-004E000F000C}</author>
    <author>tc={00B00084-00BD-4D03-921F-005200C100BA}</author>
    <author>tc={001100F1-00BC-4D1E-AF13-00D000C200C6}</author>
    <author>tc={00B60050-004F-4AD6-BA5E-009B00B0009F}</author>
    <author>tc={003A0064-00D4-4310-BDFF-00930058007B}</author>
    <author>tc={003B00FF-00CB-4EDC-933A-007500C700D7}</author>
    <author>tc={00DC0016-003F-4211-BE7A-00FA00D3003C}</author>
    <author>tc={00BA0072-009B-422D-AA19-002700B700A3}</author>
    <author>tc={00DA0062-004B-4722-992D-00E300EC00B4}</author>
    <author>tc={00B50034-00E3-43C0-A5DD-007700CE00ED}</author>
    <author>tc={003D00BB-0067-4F61-9D7E-0040008A0093}</author>
    <author>tc={00C4006A-00DD-4CB5-8F6F-008E004E008E}</author>
    <author>tc={001100D7-0054-48BE-B9E0-002800E9005A}</author>
    <author>tc={00950047-00BB-456B-A3C5-000B004B0050}</author>
    <author>tc={007C00C5-00F1-4E96-9B2A-005D00C400CB}</author>
    <author>tc={00250045-003E-4AB5-BC85-006000A1008D}</author>
    <author>tc={000A0074-0075-48C4-8B02-0055005800B8}</author>
    <author>tc={00D800E2-006C-4E9F-B193-000A006B00E4}</author>
    <author>tc={00E20094-00B6-4C41-8301-0071003D0090}</author>
    <author>tc={006000F2-0015-45D0-9967-00F4005F0062}</author>
    <author>tc={00D700E2-0098-47A8-B49B-00FF00400073}</author>
    <author>tc={00750014-0091-47BF-891D-00B600940031}</author>
    <author>tc={005000D4-00C1-499E-8F59-001E00B600C6}</author>
    <author>tc={00EF00CD-004F-4F08-AC6A-001D009F007B}</author>
    <author>tc={00CF0068-0035-4BDF-8396-002700C300E6}</author>
    <author>tc={00950094-00D2-4C64-ACE9-007F008D0070}</author>
    <author>tc={0076002A-00FC-417F-A181-00660070005E}</author>
    <author>tc={000A00F4-0042-4940-8BA6-00F100F10067}</author>
    <author>tc={000400DD-0013-48B3-8584-002D00170046}</author>
    <author>tc={00270020-006C-4D95-89C0-00F0008200F0}</author>
    <author>tc={0001000E-001C-4A80-97BE-002F00140031}</author>
    <author>tc={00B60050-0034-4957-8083-0029005E004B}</author>
    <author>tc={005F00A5-00B5-4AEF-A55E-00BE00F70083}</author>
    <author>tc={00C10029-00DE-4A8B-94EA-0088003C008F}</author>
    <author>tc={005C0053-00D7-43C8-87C3-00AF005C0051}</author>
    <author>tc={00470061-00D2-4210-ACA1-003A00DD00EA}</author>
    <author>tc={008700E6-009C-4C10-AC88-00F700D90092}</author>
    <author>tc={009B007C-0012-4B95-99D1-007400D40080}</author>
    <author>tc={00D800E6-00BA-4BAF-A7B6-00F100BB0099}</author>
    <author>tc={008D0001-00A6-48A4-A837-00BA00960017}</author>
    <author>tc={007C00ED-006C-4861-8B83-00C100590094}</author>
    <author>tc={00D80028-006B-4329-BCC9-007600B50077}</author>
    <author>tc={009B0009-000C-4D64-B550-00E7001200D1}</author>
    <author>tc={00F400E7-0001-4DDA-93C5-0058006E00E7}</author>
    <author>tc={00DF00A5-0036-4574-BE73-005D007F0006}</author>
    <author>tc={0047005A-0033-449A-8366-003400CF0043}</author>
    <author>tc={00040033-001B-4C2A-886B-00F3002E00E7}</author>
    <author>tc={00590066-00DF-438B-BEE5-00B4008F0071}</author>
    <author>tc={006600A0-0032-44AA-B6FE-00AE003D00CC}</author>
    <author>tc={00AE00B5-0088-4468-9BD0-00E700480049}</author>
    <author>tc={00110099-00A9-482F-830B-005900980002}</author>
    <author>tc={008D009E-00C0-426E-92D8-00E70014001B}</author>
    <author>tc={00C400D3-0084-41AE-8630-00C9008A007F}</author>
    <author>tc={000900EB-00A0-408C-945B-008000F000F7}</author>
    <author>tc={001A00AA-0007-4B3F-B726-0031002800AF}</author>
    <author>tc={004900D9-00F5-4056-BCD3-00E10045001F}</author>
    <author>tc={004F00CF-00EB-44FD-BF5D-007200170097}</author>
    <author>tc={00A500D9-005A-4BDD-96A2-006A001300DB}</author>
    <author>tc={001000C8-00C3-4F74-B944-007C00250041}</author>
    <author>tc={00C100D6-0016-403A-90B0-0033003A004F}</author>
    <author>tc={005E0064-006F-472C-BF5A-0067007600F3}</author>
    <author>tc={000A0013-0010-40B0-84DD-006C00C500C8}</author>
    <author>tc={00EE002D-0098-4902-867C-0015008A0026}</author>
    <author>tc={000B00F0-00CA-44F2-B0EB-003D00C40087}</author>
    <author>tc={00A400E3-00FF-4EE2-8E75-00D600E00032}</author>
    <author>tc={0033008F-007B-4CC6-A40E-00C3007F004B}</author>
    <author>tc={00AE0032-00DC-4808-8CC9-00BE001200DA}</author>
    <author>tc={008A007B-005E-4F8E-B166-00A900080088}</author>
    <author>tc={009D0008-00B6-49D4-94AD-006200E20059}</author>
    <author>tc={00D700A4-00EB-4674-906D-00D500FE0019}</author>
    <author>tc={00660090-0005-454F-A9EF-00AA002A0096}</author>
    <author>tc={00020080-0029-4A61-A461-002C00F00037}</author>
    <author>tc={008800AB-005E-4B6D-9494-0094002D00C3}</author>
    <author>tc={0047008C-002E-4921-87C2-00E1008800C2}</author>
    <author>tc={000D0029-0002-41A3-AB2F-00D8007C00C9}</author>
    <author>tc={00AA0053-00F1-4B04-A876-003E006E0063}</author>
    <author>tc={002C00E8-0024-40AB-B8E5-00BE008500F5}</author>
    <author>tc={000F00D4-0011-4B3D-B428-00CF00970022}</author>
    <author>tc={00BE0049-0076-4ED5-87FA-00DB002500EC}</author>
    <author>tc={00A400B6-00A3-4982-A520-005D00EE0025}</author>
    <author>tc={00430016-0076-4B48-9A45-007100EB0026}</author>
    <author>tc={00F3004C-0099-43D6-B7A9-005E00C0006A}</author>
    <author>tc={00FF002F-0022-4E64-B24A-00DC00060052}</author>
    <author>tc={0023001B-00F5-4671-9CF0-00EC00B4004F}</author>
    <author>tc={00F1002A-0027-476F-924E-002800D800A6}</author>
    <author>tc={00C800B3-0096-4A27-B617-005700ED00FB}</author>
    <author>tc={00C70025-0028-4C99-9C85-00270063002E}</author>
    <author>tc={000600D5-007A-419B-ADE6-0055007A00D5}</author>
    <author>tc={006D0034-0094-4FF3-982D-00F2009400D1}</author>
    <author>tc={00890004-005D-4867-9F28-009E008D001D}</author>
    <author>tc={001D0009-0083-40D8-A0E6-005100B300C2}</author>
    <author>tc={000600F6-00A1-4C43-AD88-003A00570085}</author>
    <author>tc={0078003A-0016-476A-AD1F-009600420082}</author>
    <author>tc={002200A3-007B-44B4-9B0A-00DC007D0039}</author>
    <author>tc={00760077-001D-474E-8BED-00E2009D0063}</author>
    <author>tc={000D00E7-00B3-4E44-A390-00B200A600E6}</author>
    <author>tc={00FC00FF-0097-4D87-9766-0025001000A1}</author>
    <author>tc={00FC0016-00BD-46CE-98C6-005000FD00C7}</author>
    <author>tc={00210004-00FF-436E-932D-00EC00E9003A}</author>
    <author>tc={001A0020-0056-484D-96F4-00E900760000}</author>
    <author>tc={00A200F1-000F-4509-A40C-0056008B009B}</author>
    <author>tc={00B7003E-003A-4200-A8D2-00E9009E0022}</author>
    <author>tc={00A80063-00D4-46A7-9146-00C800CC00E0}</author>
    <author>tc={00590068-000B-437C-B3AA-0017003800D6}</author>
    <author>tc={008600BE-00D9-4061-A91D-00530007000E}</author>
    <author>tc={00BA005A-00B0-4050-B1DF-009000EC00D3}</author>
    <author>tc={00CD007F-0027-47EB-92A1-004300EB0075}</author>
    <author>tc={009F0072-0076-47BF-9EAD-00D2006700B7}</author>
    <author>tc={00D700CF-0035-4B8E-B71E-00EA0039003F}</author>
    <author>tc={00700051-0062-4BAC-8318-00DF00480025}</author>
    <author>tc={00E2004E-002C-46A2-B63E-00A300400080}</author>
    <author>tc={00980086-005A-4517-89D8-008700E700E1}</author>
    <author>tc={008C004B-001E-4AC9-AD44-00F2002B00B6}</author>
    <author>tc={000500DD-00ED-4723-9706-003200EC0037}</author>
    <author>tc={001600C4-0079-44C5-A60B-009B007A00C6}</author>
    <author>tc={008D00BD-0032-4A20-8A8C-0017005A00E5}</author>
    <author>tc={008400D8-000E-449A-8487-005A005A00D7}</author>
    <author>tc={00910000-0034-4C6C-AFF1-00E700F200E2}</author>
    <author>tc={00E500E4-0000-4024-9967-007900FF00E0}</author>
    <author>tc={005A000C-00DB-4929-8AAB-002400C400E6}</author>
    <author>tc={000400A4-0058-4EB6-8333-0016005400C3}</author>
    <author>tc={00EE0083-0064-4E3D-8147-00C200CB0081}</author>
    <author>tc={0048005A-000E-4D9B-9445-001100A60004}</author>
    <author>tc={008E00DA-00F2-478F-87B1-00AA0063004F}</author>
    <author>tc={00DA0015-0063-4792-8F9C-00E100C000A4}</author>
    <author>tc={000000D2-0030-41A4-81E1-000300E100C1}</author>
    <author>tc={00A50050-002F-407B-8EC3-005F00590068}</author>
    <author>tc={003F0087-0025-44C4-843D-005A0088004E}</author>
    <author>tc={00420042-0062-4D9E-8AC7-00D1005F00B1}</author>
    <author>tc={006600CF-00DA-455C-9C42-0080008500A0}</author>
    <author>tc={003C00A2-0071-45C6-A947-00F90050005C}</author>
    <author>tc={004B0021-001A-4365-9A1E-002400380055}</author>
    <author>tc={0050008A-0071-48E0-8CB1-0064001000A2}</author>
    <author>tc={0030002D-00C3-40E1-9C24-0059009B007B}</author>
    <author>tc={005B001E-0024-4B7B-9F15-002100AD001B}</author>
    <author>tc={00C60093-0065-4A51-A654-007700B10057}</author>
    <author>tc={00980011-000A-4507-A6A8-0046001F007A}</author>
    <author>tc={001300CB-003C-4D26-A908-004600EC00A4}</author>
    <author>tc={0070008C-0086-4BEA-9F21-00DA00560016}</author>
    <author>tc={00C900B9-0008-4EFF-9019-00A4001E00F2}</author>
    <author>tc={000C0051-00D2-4473-891C-00590021002A}</author>
    <author>tc={001A0090-003F-4976-A9F9-00BD00400076}</author>
    <author>tc={0016000F-0089-4FF4-A6DD-000C00ED0000}</author>
    <author>tc={00E00078-0075-4F65-99F1-00230098004F}</author>
    <author>tc={00B10085-0048-4719-8CD7-006D0035009F}</author>
    <author>tc={006A006A-0045-4348-8F97-00D0003E00EC}</author>
    <author>tc={00B300F6-003A-4374-9D40-005B006500A4}</author>
    <author>tc={00FF0096-009C-4C86-881E-001D00460004}</author>
    <author>tc={00B6009C-00F8-47B6-A926-00CB00A5006C}</author>
    <author>tc={00150082-008C-4473-AD11-00DB00EF004F}</author>
    <author>tc={00FB0081-0036-441F-AF6D-00C70000007B}</author>
    <author>tc={00B00052-00CD-4279-9790-002E000A0021}</author>
    <author>tc={00330064-0047-4FA3-86A9-0017001C0070}</author>
    <author>tc={00A00090-0025-400C-8128-007F005A0013}</author>
    <author>tc={00230075-000A-475A-BA6F-004800B2003F}</author>
    <author>tc={00A4006E-001F-4662-AB75-00AE00AE0037}</author>
    <author>tc={0099009E-006F-4C97-8C18-0095001700C9}</author>
    <author>tc={005700C2-00A8-48DE-931F-00D300300044}</author>
    <author>tc={001900B2-0093-48A5-94DC-00E100B10021}</author>
    <author>tc={000B00AB-006E-4F4F-8A5A-000200EF000C}</author>
    <author>tc={007E002B-0018-4C85-B2BB-000000BC0042}</author>
    <author>tc={00B200BD-003D-4833-A363-00ED00C900B3}</author>
    <author>tc={00570071-00B4-4CE0-A6BF-000F00C80002}</author>
    <author>tc={00CB00A8-0015-4397-9FE7-00A400FB0091}</author>
    <author>tc={009300DA-0080-4341-92AC-005500210079}</author>
    <author>tc={00AB00E0-0014-4524-B139-00BB00F8004D}</author>
    <author>tc={004500D5-00AE-4539-BF77-0004002B00F9}</author>
    <author>tc={00EC0018-00C8-4EFC-AFB4-004B008E0076}</author>
    <author>tc={005C00A4-0018-4512-9513-00EE00820052}</author>
    <author>tc={009C002A-0020-41C4-821C-004C00CA000C}</author>
    <author>tc={00AC008E-0092-4CBE-AAB5-005D00D70045}</author>
    <author>tc={00940024-0073-4A89-842D-005400EC00CB}</author>
    <author>tc={00D900F6-0059-4ADF-A4A3-004A0053005A}</author>
    <author>tc={008000AA-000D-445B-BAC8-0013003100F0}</author>
    <author>tc={006F007D-006E-4232-A996-00EA005E004A}</author>
    <author>tc={0074000E-000F-4970-BEEC-0062004300C8}</author>
    <author>tc={00BA00CC-00FE-4F7C-9D2E-00E200C80004}</author>
    <author>tc={0028002A-0090-4A2A-B218-0057003200D8}</author>
    <author>tc={001A00D3-00FA-4E04-A224-002000FE0025}</author>
    <author>tc={009200FA-002A-4928-B8FE-00B40082003D}</author>
    <author>tc={005300D5-00B1-4C7F-B2D4-009F0032002F}</author>
    <author>tc={00B2007F-0011-4D7B-BD43-008D0076004B}</author>
    <author>tc={00F20011-0077-4A83-9EB2-004700B500DA}</author>
    <author>tc={008E0084-00D4-40A5-83D1-003300B900FE}</author>
    <author>tc={00A700AE-0072-40F1-AC87-00570069000E}</author>
    <author>tc={00A10072-0058-4A7D-A758-00E40048006A}</author>
    <author>tc={00D90039-00F8-4579-A3DE-005E00DE0015}</author>
    <author>tc={000300B8-00D3-47E4-8208-00120099009C}</author>
    <author>tc={000700D9-0006-4EA6-B563-000400FB006A}</author>
    <author>tc={00640011-00E3-4617-A4F2-0039000400C0}</author>
    <author>tc={006E00D2-0008-4568-8C1F-009900E40040}</author>
    <author>tc={00570076-00A6-4966-A244-00FE006800E9}</author>
    <author>tc={00B00085-00B4-43A7-B7F4-003100E40031}</author>
    <author>tc={00F2009C-00BB-4D08-95F7-004100CF008F}</author>
    <author>tc={00EA0054-009B-4EB8-8805-004500A1006B}</author>
    <author>tc={00DE003D-0097-435B-818B-0058006A00FA}</author>
    <author>tc={00C200A1-00EB-44C3-B8A7-00800006005F}</author>
    <author>tc={00130092-0071-4E31-A93B-009A00350098}</author>
    <author>tc={0051000A-0012-4171-9517-00080065000A}</author>
    <author>tc={004B0002-00AB-4324-B33A-008500C400F0}</author>
    <author>tc={005000A8-00FE-4B3D-898F-00C700FD00FF}</author>
    <author>tc={006600C5-008B-4EEF-B727-0032000D0091}</author>
    <author>tc={0046006B-00BC-49FB-A983-006D00C400D3}</author>
    <author>tc={00420097-0018-48F6-81BD-000D00B60026}</author>
    <author>tc={00550025-0060-4EBC-94D7-001C00F20013}</author>
    <author>tc={001E0099-0079-4F4F-BD4D-00E2003B004F}</author>
    <author>tc={00F400C0-00F6-40E6-9774-0014007F0029}</author>
    <author>tc={006C0036-003F-443C-8A86-00920043004B}</author>
    <author>tc={00E6004F-0037-47B1-A0EA-002D00BB004C}</author>
    <author>tc={009A0050-00E8-4D75-AE83-00A7004F003D}</author>
    <author>tc={008100D7-00B1-4EC8-B75C-00CE00300057}</author>
    <author>tc={00DD000B-0040-4893-B844-009000C60098}</author>
    <author>tc={00B500AD-00F9-4D35-93E1-00F300140034}</author>
    <author>tc={00F500A8-00DE-4683-9622-007A00EF00AF}</author>
    <author>tc={0025000A-00F6-4BDE-8479-00B0000C004A}</author>
    <author>tc={0085000C-00DF-44D5-AEAE-009F005100D8}</author>
    <author>tc={005200AF-00CD-4120-84BE-008100CE00CD}</author>
    <author>tc={008F00CE-00DB-4222-B700-0045006B00C1}</author>
    <author>tc={00EE00B8-00C2-4FF1-B03B-0074005B004E}</author>
    <author>tc={00A300E8-0047-46A7-93B5-00AE00CE0043}</author>
    <author>tc={00A10058-005C-46E7-BE23-00BA008D00E9}</author>
    <author>tc={00D500AE-007D-4C3A-B0E3-009600D50029}</author>
    <author>tc={0095000E-004F-417F-9984-002600370080}</author>
    <author>tc={00000005-0021-4F78-AE84-000A003E0047}</author>
    <author>tc={004800DC-00F2-4B99-9459-00F5003400A7}</author>
    <author>tc={00CF00F9-000D-4505-AEC5-00DA00B800D6}</author>
    <author>tc={00BA0046-00D1-4805-9918-005D007D0032}</author>
    <author>tc={0089002C-00F8-4BB2-8534-000B0001007A}</author>
    <author>tc={00DA00B7-0031-466E-A4BE-001D00680028}</author>
    <author>tc={00FB0031-0069-4C57-BBCF-005A006E003D}</author>
    <author>tc={000F004B-0051-49D3-AB03-00C0007E0016}</author>
    <author>tc={006E005B-0025-4F8B-9118-009A0050008C}</author>
    <author>tc={008D00C4-008F-4EC9-86DF-000F00FD00D2}</author>
    <author>tc={00C600CD-00BB-4DC8-B8D2-00BE00950004}</author>
    <author>tc={00070028-0047-4586-84C0-0032005F0088}</author>
    <author>tc={00370016-003A-4787-BC44-00F7007500B5}</author>
    <author>tc={00FB0092-00B9-4850-BFDA-008200A400A3}</author>
    <author>tc={00E90074-0087-432B-817F-003200E1003C}</author>
    <author>tc={005F0091-0054-44D6-B7C1-005600CE0081}</author>
    <author>tc={0077006D-00D1-45D7-8F13-00AD00CA0036}</author>
    <author>tc={009200BD-007E-4083-9F1B-00740059007E}</author>
    <author>tc={00F00044-00CA-4122-A62C-00BC00D30030}</author>
    <author>tc={00020015-0027-479D-BE70-0048004E00AF}</author>
    <author>tc={00D8008C-0014-43C3-92F9-0050007A00AD}</author>
    <author>tc={00C60042-0012-469A-A587-0001002E00BE}</author>
    <author>tc={007E00CD-00D8-4EB9-91EE-0050004C00E1}</author>
    <author>tc={007E009B-00A9-457B-AC31-00E400FF0075}</author>
    <author>tc={00260055-004A-4A12-A2A9-005000E70088}</author>
    <author>tc={00D800FE-0008-4638-87A6-00B900590065}</author>
    <author>tc={001A00DF-004F-4D4B-8797-000C009D002C}</author>
    <author>tc={0032009D-0057-422B-B17A-00F1001C0029}</author>
    <author>tc={00C200FA-0077-4E3E-B0CB-0064006A0055}</author>
    <author>tc={003D004D-00A5-4519-8CC2-0031008200C9}</author>
    <author>tc={00340011-006C-4950-9F61-00D800740014}</author>
    <author>tc={008200FA-002A-4E4A-BF6F-00E9008000A0}</author>
    <author>tc={0095009A-0033-4451-8201-00DF002B0007}</author>
    <author>tc={00620029-0040-4A65-9464-0028000800B2}</author>
    <author>tc={00AB004F-00DE-43EE-A6DD-007A001600CF}</author>
    <author>tc={00ED00A6-00B2-498F-A8C2-00C5006300DD}</author>
    <author>tc={004D0017-0083-4E60-8268-001300B30065}</author>
    <author>tc={00AE0087-00AB-4D1D-977A-00BE006200C8}</author>
    <author>tc={005D0043-00AE-4956-A4D6-008C00BF00E3}</author>
    <author>tc={00360094-00DC-44C6-9EA1-007A00EA0038}</author>
    <author>tc={00820041-00CA-4BD8-92B3-003100C100BC}</author>
    <author>tc={00B00064-00D8-43CF-97F1-00D300210007}</author>
    <author>tc={006B0021-0096-49F4-80FE-002B00070070}</author>
    <author>tc={003E0062-00DC-431E-A9C3-00A8006E00AA}</author>
    <author>tc={003C002A-002B-484D-A094-00560003009C}</author>
    <author>tc={00030098-0016-4981-B657-005D00E400E1}</author>
    <author>tc={00750012-004C-4E45-AEC3-00F800FB00EF}</author>
    <author>tc={00400093-003A-4440-86D9-0015002400D4}</author>
    <author>tc={00460005-00AE-4E16-AE58-00FF00700076}</author>
    <author>tc={002700EE-0039-4154-9E25-002C001200A0}</author>
    <author>tc={006A0033-00B0-484E-8B7A-00D500930082}</author>
    <author>tc={001700B9-009D-47A0-8CF6-00DE00320030}</author>
    <author>tc={001F0017-008F-4B1A-8A6D-006D00260072}</author>
    <author>tc={00DB00A6-00B6-43A2-81BE-0091008E00F2}</author>
    <author>tc={009D00AF-00A6-43F1-8795-0005008900E6}</author>
    <author>tc={00CB006B-00ED-45E5-B539-00A400940020}</author>
    <author>tc={00D5001E-00CA-449E-9810-00FE00C900D9}</author>
    <author>tc={00800000-00DA-49FF-974E-003900C200C6}</author>
    <author>tc={007D0049-0051-40CD-8F33-00610070001C}</author>
    <author>tc={008E00DA-00BA-4A23-929D-00DA00E40077}</author>
    <author>tc={00A200BF-006D-45E7-BAFB-0083008A00AC}</author>
    <author>tc={00D30022-00B9-4C4E-988C-002D001000DB}</author>
    <author>tc={007B00A0-0068-444E-B7A6-0040009500B0}</author>
    <author>tc={000F00F0-005D-491D-BF33-00950062006B}</author>
    <author>tc={001C00E0-003E-4446-A5F6-0025000A00BB}</author>
    <author>tc={007E00EA-005D-4395-955C-00E90043002D}</author>
    <author>tc={00180028-00B9-4AD8-BA5F-00A5005200F1}</author>
    <author>tc={001F0059-002D-4EE8-B882-007E00180077}</author>
    <author>tc={00E000A3-00E8-422D-B0B9-004400C30052}</author>
    <author>tc={001D00C8-00BB-4867-939A-0082002D00D6}</author>
    <author>tc={005B006D-0035-400C-9012-00C600B700A7}</author>
    <author>tc={00A70019-003C-447D-B284-0020005E00E9}</author>
    <author>tc={005F00FD-0009-49A0-A45C-00BC00A500FA}</author>
    <author>tc={006400D5-00BD-40DD-BC4B-000100ED0082}</author>
    <author>tc={00F70014-0085-493F-B6F3-008A003600B6}</author>
    <author>tc={004E007F-0068-48E5-A862-005800F90085}</author>
    <author>tc={004F0039-003A-40A3-BE69-00140099002A}</author>
    <author>tc={0071001C-001F-43BE-85D4-00EA00970006}</author>
    <author>tc={00A20036-0067-4F90-A3EE-006000BB00B8}</author>
    <author>tc={001600FF-0001-44CF-A3EA-006500900044}</author>
    <author>tc={008C00FB-0009-4ED1-BA5A-00FC007C00AC}</author>
    <author>tc={00D70028-0001-4178-8A72-00AA00A50058}</author>
    <author>tc={005F0026-0009-45B0-AB0F-007D000A00B3}</author>
    <author>tc={00130007-00D5-486B-9E20-00C000AE00BB}</author>
    <author>tc={00AB0073-0081-4A68-A8D8-000D00120026}</author>
    <author>tc={004B00C7-0082-4A89-9B6C-001600D60019}</author>
    <author>tc={00BF000D-0054-4D8F-8F1D-005600A200AE}</author>
    <author>tc={0093003B-00B2-4E7C-A874-00C500820060}</author>
    <author>tc={00CB00DF-000F-4087-9248-00E3006E00DB}</author>
    <author>tc={001800ED-0050-4955-A350-004700350045}</author>
    <author>tc={0083008C-00A6-46EF-8BEC-00D5008C00A5}</author>
    <author>tc={0041003F-00C5-4873-AB44-0073008C0035}</author>
    <author>tc={00ED00C6-009A-4936-8CE4-0097003C00A7}</author>
    <author>tc={00B700AC-00C3-4F7B-9D11-005000E000C5}</author>
    <author>tc={009B0078-001E-4258-9E88-000600FE0087}</author>
    <author>tc={00340015-00BD-4A18-B8DC-00A100670030}</author>
    <author>tc={001100E3-00D2-445A-8CB8-00E000BA0068}</author>
    <author>tc={00FB00DC-00BD-4FCF-A0CB-00C3000A0081}</author>
    <author>tc={00A30037-0090-47F5-9BF7-0019005E00AD}</author>
    <author>tc={00780051-006F-4D9B-BCE0-00BB00F600FA}</author>
    <author>tc={002400FB-0024-4E77-8F31-009500410092}</author>
    <author>tc={007800FE-00E3-4DDD-9086-006C00200064}</author>
    <author>tc={00DE0035-0027-4738-8BAD-0061009E0012}</author>
    <author>tc={006200B7-0097-458C-807C-00D20025007A}</author>
    <author>tc={00C0003B-00E8-4AE2-B16B-00E500530052}</author>
    <author>tc={00530078-0003-421F-BEE2-00D70013007D}</author>
    <author>tc={006F00FE-00ED-43EF-A650-001600080094}</author>
    <author>tc={00B600A3-00D9-43D9-90CE-003D00F200C7}</author>
    <author>tc={009900B3-0046-4C53-9C24-002B008300DF}</author>
    <author>tc={006400D6-0077-4E64-B8C6-00A6003A00C6}</author>
    <author>tc={00ED00D0-0063-4AF9-BA37-00C6000B00B7}</author>
    <author>tc={00780003-00F9-43A6-AF59-002700EA001C}</author>
    <author>tc={0015001B-00B1-4CD0-B2DD-006900430080}</author>
    <author>tc={001F007E-00F8-4C4E-AC2E-003500E000D0}</author>
    <author>tc={002400FC-00F9-4140-8A3D-00BE00A8002A}</author>
    <author>tc={002B00D7-00E6-413F-9E08-0038003000F4}</author>
    <author>tc={003A00A6-00C7-4183-80CF-000300D80066}</author>
    <author>tc={004C007B-001C-4182-BEEF-00CB00B90074}</author>
    <author>tc={00FF00B6-0092-4871-82D1-00A100EB0064}</author>
    <author>tc={00A000D2-00BC-4547-BB55-00CF006B0044}</author>
    <author>tc={00E90048-008D-4AB1-BCA0-006C009A00EC}</author>
    <author>tc={001500AD-002D-4230-978D-0040000000C8}</author>
    <author>tc={00AE00AE-000E-4134-A261-0093000600B6}</author>
    <author>tc={004F00E5-0074-477C-9E7F-00EB00150059}</author>
    <author>tc={00B20045-000D-4E75-883D-009200F900BF}</author>
    <author>tc={000E00A6-0093-4C46-8E8D-00D600340040}</author>
    <author>tc={00880078-003F-40E1-BAAF-00B8008300E9}</author>
    <author>tc={00C000ED-00DC-42CD-8D13-002300B70038}</author>
    <author>tc={000A0021-0017-4152-BAF8-00EB00DD007A}</author>
    <author>tc={005E007B-002E-4099-B1F8-0020004200D3}</author>
    <author>tc={007D0089-0067-4F0F-A0E9-0028007D00F3}</author>
    <author>tc={000700B9-0016-4BAD-B33D-0095002000B8}</author>
    <author>tc={00260073-00A1-44D9-BFF0-0037001200FC}</author>
    <author>tc={00FB0099-009B-4828-B700-0004000F0061}</author>
    <author>tc={0064002C-0074-4643-B66A-0062004B00C5}</author>
    <author>tc={003A0017-0007-472F-BA2B-004900FF009D}</author>
    <author>tc={0038000E-0057-4370-A550-00B9006C006D}</author>
    <author>tc={005E003E-0092-4237-AD43-00C400DC005A}</author>
    <author>tc={00A00081-008D-4161-BAA8-00F400430020}</author>
    <author>tc={000D00FD-0084-474C-9B2C-004D0049008C}</author>
    <author>tc={00E40012-0088-4F20-AC22-0090003200E9}</author>
    <author>tc={005500D6-0099-4779-BCC2-00C1008100FA}</author>
    <author>tc={000000F5-0074-4AB0-953E-00100041006B}</author>
    <author>tc={00750030-0076-4BB2-999B-00420068006D}</author>
    <author>tc={009F0012-00F8-48C8-8101-003D006E00C7}</author>
    <author>tc={006A009D-0004-4536-982C-002D00DB0027}</author>
    <author>tc={00E10073-0051-42DB-B2BB-001B00740040}</author>
    <author>tc={003300DB-0085-49C3-B64A-004100F60021}</author>
    <author>tc={001C0078-00ED-4F98-B20F-009400B40034}</author>
    <author>tc={0028003F-0042-4ADC-A0E7-00F400CD0091}</author>
    <author>tc={0046006F-0084-4F4C-9F06-00EF0059002E}</author>
    <author>tc={00A20002-0088-4C88-BFB2-00DC000000A7}</author>
    <author>tc={00030031-0025-4443-A0E0-006A00A20065}</author>
    <author>tc={00350089-0000-40AB-B233-0094000700D1}</author>
    <author>tc={001D00CE-005B-4BC7-A992-005B00CD003F}</author>
    <author>tc={007F008C-0034-4F92-BA4A-006300BA009C}</author>
    <author>tc={004F0098-001D-4311-BCE0-0031002800D7}</author>
    <author>tc={006C007A-00F4-48FA-9404-0026001E00C9}</author>
    <author>tc={004900A1-00C1-4E5B-8A19-00CE00460070}</author>
    <author>tc={00E800BA-005A-4462-A86C-00D000C30034}</author>
    <author>tc={00CE00CD-0069-463D-AA5C-007B00C8000E}</author>
    <author>tc={00AA00FF-00FA-47E5-9F47-00340021003E}</author>
    <author>tc={00BC00E7-00EB-476C-A446-003C006000E0}</author>
    <author>tc={004300EC-00E8-467E-A959-006E007D0086}</author>
    <author>tc={00E70089-009F-419E-BA7D-00EC00D9000E}</author>
    <author>tc={00C7004E-0068-4DB9-9C39-00CC005C00C5}</author>
    <author>tc={004D0058-000C-441F-AF53-00D1004700AE}</author>
    <author>tc={00F300C5-00C3-4CCD-8A22-0035005600C4}</author>
    <author>tc={00A4007A-0001-4CC2-BD83-00F300E60049}</author>
    <author>tc={008B0088-006D-4160-9C4F-005D008D009D}</author>
    <author>tc={00FB00B3-00C5-477F-BD25-008B00A6000D}</author>
    <author>tc={00EC009B-005D-439C-836B-009700020026}</author>
    <author>tc={001F0028-0097-4378-8736-00FC00FA0059}</author>
    <author>tc={00AC0094-00FA-45FD-A02C-005C00A60036}</author>
    <author>tc={00E800D3-002B-4958-B272-00D900C10017}</author>
    <author>tc={00D4008E-0077-412D-8220-00DB00C300E1}</author>
    <author>tc={000D006B-0079-4FE7-98FD-0008003F005F}</author>
    <author>tc={00F4000E-00DC-4F3D-8DFA-00330084007C}</author>
    <author>tc={008E003A-00D9-4E17-87AC-000B00B00050}</author>
    <author>tc={00C200C6-009A-47B3-B5AB-007300AE00A7}</author>
    <author>tc={00C2005F-00D6-4231-B46A-007C00250030}</author>
    <author>tc={00FD009C-006A-4EAF-88E1-00B5000500B6}</author>
    <author>tc={00050057-0074-4F77-9319-00C900E1009A}</author>
    <author>tc={001600A9-00B9-427C-AD85-004A00A30077}</author>
    <author>tc={009B00CE-0067-424E-9BA1-00EA00B5000F}</author>
    <author>tc={00800095-000E-456E-9BDB-00E700D4006F}</author>
    <author>tc={00A600F3-003A-4F05-8425-00CB009F004B}</author>
    <author>tc={004200D7-005B-4034-B8B5-000C00CC0056}</author>
    <author>tc={0047001F-009B-49AD-B6D6-00BF00470007}</author>
    <author>tc={00030027-0004-4C1C-9AB2-0012003D004E}</author>
    <author>tc={00B400B5-00AA-4131-8B9E-005C00FD009A}</author>
    <author>tc={0004006F-00D9-4C2D-B5C1-00D50010004D}</author>
    <author>tc={00930025-00F0-427D-9E67-004A007A00EF}</author>
    <author>tc={00180078-008E-4384-8306-00E600A60000}</author>
    <author>tc={0085007C-0099-4539-9946-008E000B00E7}</author>
    <author>tc={00B100F2-00DF-4128-8090-008800A40083}</author>
    <author>tc={007C004F-007A-4BD8-AF4B-000D005A0048}</author>
    <author>tc={002200AE-00A3-4A50-9D08-008E00760000}</author>
    <author>tc={00D8000E-001C-44C2-9299-008200EC0087}</author>
    <author>tc={00620093-00CE-45A4-ADE1-006900FA005D}</author>
    <author>tc={0073000A-000E-4C2D-8FA5-0089000500D6}</author>
    <author>tc={00B30090-0093-4CB8-A8B1-005700D000ED}</author>
    <author>tc={0016004D-0034-4D05-9D5D-008D00C100D7}</author>
    <author>tc={00C10004-001D-4161-BDC1-009300B4004C}</author>
    <author>tc={0095000A-002E-4200-B990-001900080089}</author>
    <author>tc={00940057-0084-4DDA-A1B1-0056004F0011}</author>
    <author>tc={00F500A6-0044-4F81-BBD8-00BD00B9005F}</author>
    <author>tc={006F0002-00C8-4BD9-8A43-00D500CB0087}</author>
    <author>tc={00840091-00C6-4100-9C64-007F003C0088}</author>
    <author>tc={004B0015-007A-4A02-BA9C-007000C5009D}</author>
    <author>tc={00B4008A-00AD-4203-A0D7-00A9001E0094}</author>
    <author>tc={002D0015-00F8-4454-9D53-00B1000500B9}</author>
    <author>tc={000F00A1-005A-4460-855F-007800C80083}</author>
    <author>tc={00490039-00A0-40DA-BF27-00A700C100ED}</author>
    <author>tc={00040024-00A7-4F53-9D1F-000800530002}</author>
    <author>tc={00E5002D-008B-4161-AE0B-00A900CD0074}</author>
    <author>tc={003000DB-005B-461E-A47E-00AA00D10037}</author>
    <author>tc={002800AF-002D-450F-8C38-007C008900EC}</author>
    <author>tc={008E0031-00B0-4D87-BE4C-003C000600A4}</author>
    <author>tc={005F0099-00C9-4299-9841-005600FB005B}</author>
    <author>tc={00DA0087-00C7-4A6D-B94A-002F00B200B1}</author>
    <author>tc={008B0004-00E4-436A-AED0-0009009C00D8}</author>
    <author>tc={00E8009D-00EE-4731-95CB-000800BD00D1}</author>
    <author>tc={00900047-004F-47CB-B8CD-00D7002E0084}</author>
  </authors>
  <commentList>
    <comment ref="D28" authorId="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Kri Ga:
Kri Ga:
Maßnahme Energie hoch 4
</t>
        </r>
      </text>
    </comment>
    <comment ref="I28" authorId="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28" authorId="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28" authorId="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28" authorId="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28" authorId="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28" authorId="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28" authorId="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28" authorId="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28" authorId="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28" authorId="1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28" authorId="1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28" authorId="1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28" authorId="1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28" authorId="1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28" authorId="1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28" authorId="1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28" authorId="1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28" authorId="1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29" authorId="1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29" authorId="2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29" authorId="2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29" authorId="2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29" authorId="2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29" authorId="2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29" authorId="2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29" authorId="2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29" authorId="2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29" authorId="2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29" authorId="2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29" authorId="3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29" authorId="3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29" authorId="3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29" authorId="3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29" authorId="3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29" authorId="3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29" authorId="3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D30" authorId="3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Kri Ga:
Kri Ga:
Maßnahme Energie hoch 4
</t>
        </r>
      </text>
    </comment>
    <comment ref="I30" authorId="3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30" authorId="3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30" authorId="4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30" authorId="4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30" authorId="4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30" authorId="4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30" authorId="4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30" authorId="4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30" authorId="4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30" authorId="4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30" authorId="4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30" authorId="4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30" authorId="5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30" authorId="5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30" authorId="5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30" authorId="5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30" authorId="5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30" authorId="5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31" authorId="5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31" authorId="5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31" authorId="5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31" authorId="5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31" authorId="6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31" authorId="6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31" authorId="6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31" authorId="6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31" authorId="6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31" authorId="6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31" authorId="6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31" authorId="6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31" authorId="6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31" authorId="6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31" authorId="7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31" authorId="7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31" authorId="7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31" authorId="7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D32" authorId="7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Kri Ga:
Kri Ga:
Maßnahme Energie hoch 4
</t>
        </r>
      </text>
    </comment>
    <comment ref="I32" authorId="7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32" authorId="7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32" authorId="7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32" authorId="7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32" authorId="7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32" authorId="8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32" authorId="8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32" authorId="8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32" authorId="8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32" authorId="8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32" authorId="8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32" authorId="8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32" authorId="8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32" authorId="8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32" authorId="8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32" authorId="9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32" authorId="9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32" authorId="9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33" authorId="9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33" authorId="9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33" authorId="9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33" authorId="9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33" authorId="9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33" authorId="9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33" authorId="9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33" authorId="10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33" authorId="10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33" authorId="10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33" authorId="10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33" authorId="10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33" authorId="10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33" authorId="10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33" authorId="10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33" authorId="10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33" authorId="10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33" authorId="11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D34" authorId="11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Kri Ga:
Kri Ga:
Maßnahme Energie hoch 4
</t>
        </r>
      </text>
    </comment>
    <comment ref="I34" authorId="11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34" authorId="11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34" authorId="11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34" authorId="11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34" authorId="11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34" authorId="11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34" authorId="11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34" authorId="11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34" authorId="12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34" authorId="12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34" authorId="12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34" authorId="12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34" authorId="12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34" authorId="12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34" authorId="12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34" authorId="12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34" authorId="12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34" authorId="12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35" authorId="13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35" authorId="13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35" authorId="13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35" authorId="13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35" authorId="13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35" authorId="13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35" authorId="13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35" authorId="13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35" authorId="13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35" authorId="13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35" authorId="14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35" authorId="14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35" authorId="14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35" authorId="14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35" authorId="14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35" authorId="14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35" authorId="14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35" authorId="14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D36" authorId="14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Kri Ga:
Kri Ga:
Maßnahme Energie hoch 4
</t>
        </r>
      </text>
    </comment>
    <comment ref="I36" authorId="14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36" authorId="15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36" authorId="15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36" authorId="15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36" authorId="15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36" authorId="15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36" authorId="15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36" authorId="15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36" authorId="15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36" authorId="15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36" authorId="15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36" authorId="16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36" authorId="16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36" authorId="16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36" authorId="16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36" authorId="16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36" authorId="16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36" authorId="16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37" authorId="16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37" authorId="16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37" authorId="16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37" authorId="17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37" authorId="17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37" authorId="17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37" authorId="17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37" authorId="17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37" authorId="17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37" authorId="17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37" authorId="17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37" authorId="17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37" authorId="17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37" authorId="18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37" authorId="18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37" authorId="18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37" authorId="18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37" authorId="18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D38" authorId="18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Kri Ga:
Kri Ga:
Zusatzmaßnahme Energie hoch 4
</t>
        </r>
      </text>
    </comment>
    <comment ref="I38" authorId="18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38" authorId="18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38" authorId="18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38" authorId="18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38" authorId="19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38" authorId="19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38" authorId="19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38" authorId="19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38" authorId="19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38" authorId="19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38" authorId="19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38" authorId="19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38" authorId="19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38" authorId="19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38" authorId="20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38" authorId="20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38" authorId="20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38" authorId="20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39" authorId="20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39" authorId="20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39" authorId="20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39" authorId="20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39" authorId="20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39" authorId="20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39" authorId="21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39" authorId="21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39" authorId="21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39" authorId="21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39" authorId="21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39" authorId="21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39" authorId="21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39" authorId="21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39" authorId="21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39" authorId="21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39" authorId="22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39" authorId="22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D40" authorId="22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Kri Ga:
Maßnahme Energie hoch 4
</t>
        </r>
      </text>
    </comment>
    <comment ref="I40" authorId="22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40" authorId="22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40" authorId="22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40" authorId="22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40" authorId="22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40" authorId="22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40" authorId="22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40" authorId="23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40" authorId="23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40" authorId="23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40" authorId="23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40" authorId="23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40" authorId="23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40" authorId="23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40" authorId="23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40" authorId="23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40" authorId="23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40" authorId="24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41" authorId="24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41" authorId="24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41" authorId="24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41" authorId="24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41" authorId="24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41" authorId="24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41" authorId="24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41" authorId="24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41" authorId="24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41" authorId="25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41" authorId="25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41" authorId="25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41" authorId="25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41" authorId="25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41" authorId="25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41" authorId="25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41" authorId="25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41" authorId="25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D42" authorId="25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Kri Ga:
Maßnahme Energie hoch 4
</t>
        </r>
      </text>
    </comment>
    <comment ref="I42" authorId="26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42" authorId="26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42" authorId="26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42" authorId="26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42" authorId="26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42" authorId="26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42" authorId="26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42" authorId="26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42" authorId="26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42" authorId="26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42" authorId="27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42" authorId="27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42" authorId="27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42" authorId="27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42" authorId="27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42" authorId="27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42" authorId="27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42" authorId="27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43" authorId="27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43" authorId="27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43" authorId="28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43" authorId="28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43" authorId="28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43" authorId="28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43" authorId="28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43" authorId="28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43" authorId="28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43" authorId="28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43" authorId="28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43" authorId="28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43" authorId="29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43" authorId="29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43" authorId="29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43" authorId="29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43" authorId="29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43" authorId="29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D44" authorId="29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Kri Ga:
Maßnahme Energie hoch 4
</t>
        </r>
      </text>
    </comment>
    <comment ref="I44" authorId="29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44" authorId="29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44" authorId="29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44" authorId="30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44" authorId="30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44" authorId="30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44" authorId="30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44" authorId="30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44" authorId="30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44" authorId="30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44" authorId="30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44" authorId="30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44" authorId="30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44" authorId="31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44" authorId="31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44" authorId="31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44" authorId="31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44" authorId="31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45" authorId="31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45" authorId="31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45" authorId="31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45" authorId="31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45" authorId="31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45" authorId="32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45" authorId="32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45" authorId="32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45" authorId="32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45" authorId="32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45" authorId="32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45" authorId="32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45" authorId="32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45" authorId="32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45" authorId="32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45" authorId="33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45" authorId="33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45" authorId="33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46" authorId="33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46" authorId="33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46" authorId="33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46" authorId="33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46" authorId="33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46" authorId="33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46" authorId="33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46" authorId="34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46" authorId="34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46" authorId="34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46" authorId="34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46" authorId="34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46" authorId="34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46" authorId="34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46" authorId="34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46" authorId="34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46" authorId="34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46" authorId="35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47" authorId="35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47" authorId="35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47" authorId="35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47" authorId="35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47" authorId="35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47" authorId="35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47" authorId="35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47" authorId="35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47" authorId="35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47" authorId="36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47" authorId="36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47" authorId="36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47" authorId="36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47" authorId="36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47" authorId="36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47" authorId="36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47" authorId="36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47" authorId="36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48" authorId="36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48" authorId="37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48" authorId="37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48" authorId="37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48" authorId="37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48" authorId="37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48" authorId="37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48" authorId="37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48" authorId="37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48" authorId="37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48" authorId="37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48" authorId="38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48" authorId="38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48" authorId="38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48" authorId="38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48" authorId="38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48" authorId="38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48" authorId="38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49" authorId="38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49" authorId="38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49" authorId="38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49" authorId="39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49" authorId="39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49" authorId="39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49" authorId="39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49" authorId="39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49" authorId="39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49" authorId="39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49" authorId="39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49" authorId="39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49" authorId="39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49" authorId="40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49" authorId="40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49" authorId="40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49" authorId="40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49" authorId="40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50" authorId="40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50" authorId="40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50" authorId="40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50" authorId="40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50" authorId="40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50" authorId="41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50" authorId="41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50" authorId="41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50" authorId="41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50" authorId="41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50" authorId="41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50" authorId="41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50" authorId="41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50" authorId="41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50" authorId="41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50" authorId="42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50" authorId="42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50" authorId="42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51" authorId="42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51" authorId="42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51" authorId="42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51" authorId="42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51" authorId="42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51" authorId="42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51" authorId="42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51" authorId="43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51" authorId="43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51" authorId="43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51" authorId="43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51" authorId="43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51" authorId="43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51" authorId="43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51" authorId="43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51" authorId="43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51" authorId="43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51" authorId="44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52" authorId="44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52" authorId="44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52" authorId="44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52" authorId="44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52" authorId="44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52" authorId="44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52" authorId="44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52" authorId="44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52" authorId="44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52" authorId="45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52" authorId="45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52" authorId="45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52" authorId="45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52" authorId="45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52" authorId="45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52" authorId="45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52" authorId="45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52" authorId="45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53" authorId="45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53" authorId="46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53" authorId="46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53" authorId="46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53" authorId="46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53" authorId="46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53" authorId="46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53" authorId="46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53" authorId="46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53" authorId="46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53" authorId="46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53" authorId="47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53" authorId="47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53" authorId="47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53" authorId="47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53" authorId="47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53" authorId="47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53" authorId="47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54" authorId="47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54" authorId="47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54" authorId="47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54" authorId="48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54" authorId="48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54" authorId="48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54" authorId="48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54" authorId="48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54" authorId="48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54" authorId="48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54" authorId="48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54" authorId="48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54" authorId="48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54" authorId="49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54" authorId="49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54" authorId="49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54" authorId="49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54" authorId="49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55" authorId="49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55" authorId="49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55" authorId="49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55" authorId="49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55" authorId="49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55" authorId="50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55" authorId="50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55" authorId="50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55" authorId="50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55" authorId="50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55" authorId="50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55" authorId="50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55" authorId="50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55" authorId="50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55" authorId="50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55" authorId="51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55" authorId="51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55" authorId="51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56" authorId="51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56" authorId="51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56" authorId="51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56" authorId="51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56" authorId="51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56" authorId="51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56" authorId="51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56" authorId="52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56" authorId="52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56" authorId="52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56" authorId="52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56" authorId="52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56" authorId="52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56" authorId="52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56" authorId="52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56" authorId="52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56" authorId="52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56" authorId="53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57" authorId="53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57" authorId="53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57" authorId="53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57" authorId="53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57" authorId="53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57" authorId="53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57" authorId="53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57" authorId="53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57" authorId="53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57" authorId="54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57" authorId="54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57" authorId="54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57" authorId="54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57" authorId="54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57" authorId="54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57" authorId="54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57" authorId="54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57" authorId="54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D64" authorId="54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Kri Ga:
Maßnahme Energie hoch 4
</t>
        </r>
      </text>
    </comment>
    <comment ref="I64" authorId="55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64" authorId="55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64" authorId="55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64" authorId="55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64" authorId="55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64" authorId="55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64" authorId="55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64" authorId="55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64" authorId="55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64" authorId="55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64" authorId="56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64" authorId="56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64" authorId="56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64" authorId="56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64" authorId="56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64" authorId="56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64" authorId="56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64" authorId="56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65" authorId="56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65" authorId="56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65" authorId="57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65" authorId="57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65" authorId="57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65" authorId="57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65" authorId="57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65" authorId="57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65" authorId="57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65" authorId="57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65" authorId="57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65" authorId="57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65" authorId="58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65" authorId="58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65" authorId="58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65" authorId="58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65" authorId="58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65" authorId="58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D66" authorId="58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Kri Ga:
Maßnahme Energie hoch 4
</t>
        </r>
      </text>
    </comment>
    <comment ref="I66" authorId="58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66" authorId="58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66" authorId="58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66" authorId="59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66" authorId="59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66" authorId="59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66" authorId="59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66" authorId="59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66" authorId="59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66" authorId="59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66" authorId="59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66" authorId="59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66" authorId="59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66" authorId="60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66" authorId="60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66" authorId="60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66" authorId="60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66" authorId="60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67" authorId="60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67" authorId="60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67" authorId="60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67" authorId="60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67" authorId="60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67" authorId="61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67" authorId="61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67" authorId="61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67" authorId="61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67" authorId="61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67" authorId="61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67" authorId="61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67" authorId="61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67" authorId="61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67" authorId="61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67" authorId="62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67" authorId="62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67" authorId="62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D68" authorId="62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Kri Ga:
Maßnahme Energie hoch 4
</t>
        </r>
      </text>
    </comment>
    <comment ref="I68" authorId="62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68" authorId="62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68" authorId="62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68" authorId="62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68" authorId="62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68" authorId="62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68" authorId="63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68" authorId="63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68" authorId="63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68" authorId="63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68" authorId="63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68" authorId="63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68" authorId="63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68" authorId="63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68" authorId="63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68" authorId="63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68" authorId="64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68" authorId="64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69" authorId="64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69" authorId="64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69" authorId="64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69" authorId="64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69" authorId="64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69" authorId="64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69" authorId="64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69" authorId="64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69" authorId="65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69" authorId="65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69" authorId="65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69" authorId="65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69" authorId="65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69" authorId="65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69" authorId="65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69" authorId="65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69" authorId="65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69" authorId="65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70" authorId="66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70" authorId="66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70" authorId="66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70" authorId="66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70" authorId="66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70" authorId="66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70" authorId="66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70" authorId="66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70" authorId="66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70" authorId="66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70" authorId="67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70" authorId="67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70" authorId="67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70" authorId="67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70" authorId="67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70" authorId="67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70" authorId="67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70" authorId="67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71" authorId="67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71" authorId="67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71" authorId="68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71" authorId="68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71" authorId="68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71" authorId="68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71" authorId="68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71" authorId="68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71" authorId="68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71" authorId="68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71" authorId="68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71" authorId="68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71" authorId="69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71" authorId="69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71" authorId="69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71" authorId="69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71" authorId="69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71" authorId="69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72" authorId="69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72" authorId="69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72" authorId="69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72" authorId="69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72" authorId="70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72" authorId="70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72" authorId="70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72" authorId="70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72" authorId="70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72" authorId="70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72" authorId="70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72" authorId="70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72" authorId="70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72" authorId="70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72" authorId="71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72" authorId="71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72" authorId="71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72" authorId="71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73" authorId="71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73" authorId="71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73" authorId="71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73" authorId="71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73" authorId="71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73" authorId="71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73" authorId="72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73" authorId="72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73" authorId="72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73" authorId="72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73" authorId="72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73" authorId="72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73" authorId="72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73" authorId="72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73" authorId="72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73" authorId="72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73" authorId="73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73" authorId="73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74" authorId="73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74" authorId="73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74" authorId="73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74" authorId="73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74" authorId="73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74" authorId="73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74" authorId="73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74" authorId="73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74" authorId="74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74" authorId="74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74" authorId="74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74" authorId="74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74" authorId="74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74" authorId="74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74" authorId="74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74" authorId="74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74" authorId="74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74" authorId="74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75" authorId="75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75" authorId="75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75" authorId="75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75" authorId="75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75" authorId="75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75" authorId="75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75" authorId="75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75" authorId="75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75" authorId="75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75" authorId="75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75" authorId="76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75" authorId="76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75" authorId="76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75" authorId="76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75" authorId="76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75" authorId="76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75" authorId="76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75" authorId="76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76" authorId="76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76" authorId="76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76" authorId="77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76" authorId="77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76" authorId="77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76" authorId="77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76" authorId="77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76" authorId="77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76" authorId="77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76" authorId="77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76" authorId="77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76" authorId="77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76" authorId="78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76" authorId="78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76" authorId="78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76" authorId="78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76" authorId="78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76" authorId="78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77" authorId="78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77" authorId="78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77" authorId="78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77" authorId="78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77" authorId="79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77" authorId="79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77" authorId="79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77" authorId="79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77" authorId="79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77" authorId="79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77" authorId="79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77" authorId="79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77" authorId="79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77" authorId="79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77" authorId="80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77" authorId="80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77" authorId="80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77" authorId="80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78" authorId="80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78" authorId="80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78" authorId="80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78" authorId="80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78" authorId="80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78" authorId="80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78" authorId="81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78" authorId="81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78" authorId="81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78" authorId="81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78" authorId="81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78" authorId="81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78" authorId="81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78" authorId="81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78" authorId="81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78" authorId="81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78" authorId="82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78" authorId="82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79" authorId="82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79" authorId="82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79" authorId="82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79" authorId="82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79" authorId="82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79" authorId="82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79" authorId="82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79" authorId="82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79" authorId="83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79" authorId="83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79" authorId="83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79" authorId="83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79" authorId="83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79" authorId="83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79" authorId="83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79" authorId="83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79" authorId="83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79" authorId="83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80" authorId="84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80" authorId="84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80" authorId="84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80" authorId="84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80" authorId="84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80" authorId="84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80" authorId="84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80" authorId="84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80" authorId="84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80" authorId="84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80" authorId="85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80" authorId="85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80" authorId="85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80" authorId="85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80" authorId="85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80" authorId="85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80" authorId="85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80" authorId="85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81" authorId="85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81" authorId="85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81" authorId="86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81" authorId="86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81" authorId="86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81" authorId="86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81" authorId="86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81" authorId="86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81" authorId="86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81" authorId="86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81" authorId="86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81" authorId="86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81" authorId="87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81" authorId="87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81" authorId="87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81" authorId="87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81" authorId="87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81" authorId="87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82" authorId="87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82" authorId="87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82" authorId="87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82" authorId="87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82" authorId="88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82" authorId="88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82" authorId="88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82" authorId="88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82" authorId="88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82" authorId="88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82" authorId="88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82" authorId="88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82" authorId="88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82" authorId="88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82" authorId="89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82" authorId="89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82" authorId="89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82" authorId="89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83" authorId="89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83" authorId="89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83" authorId="89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83" authorId="89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83" authorId="89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83" authorId="89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83" authorId="90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83" authorId="90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83" authorId="90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83" authorId="90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83" authorId="90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83" authorId="90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83" authorId="90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83" authorId="90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83" authorId="90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83" authorId="90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83" authorId="91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83" authorId="91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84" authorId="91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84" authorId="91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84" authorId="91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84" authorId="91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84" authorId="91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84" authorId="91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84" authorId="91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84" authorId="91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84" authorId="92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84" authorId="92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84" authorId="92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84" authorId="92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84" authorId="92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84" authorId="92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84" authorId="92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84" authorId="92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84" authorId="92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84" authorId="92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85" authorId="93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85" authorId="93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85" authorId="93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85" authorId="93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85" authorId="93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85" authorId="93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85" authorId="93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85" authorId="93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85" authorId="93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85" authorId="93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85" authorId="94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85" authorId="94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85" authorId="94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85" authorId="94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85" authorId="94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85" authorId="94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85" authorId="94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85" authorId="94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86" authorId="94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86" authorId="94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86" authorId="95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86" authorId="95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86" authorId="95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86" authorId="95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86" authorId="95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86" authorId="95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86" authorId="95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86" authorId="95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86" authorId="95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86" authorId="95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86" authorId="96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86" authorId="96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86" authorId="96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86" authorId="96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86" authorId="96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86" authorId="96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87" authorId="96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87" authorId="96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87" authorId="96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87" authorId="96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87" authorId="97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87" authorId="97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87" authorId="97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87" authorId="97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87" authorId="97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87" authorId="97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87" authorId="97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87" authorId="97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87" authorId="97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87" authorId="97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87" authorId="98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87" authorId="98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87" authorId="98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87" authorId="98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88" authorId="98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88" authorId="98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88" authorId="98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88" authorId="98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88" authorId="98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88" authorId="98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88" authorId="99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88" authorId="99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88" authorId="99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88" authorId="99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88" authorId="99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88" authorId="99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88" authorId="99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88" authorId="99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88" authorId="99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88" authorId="99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88" authorId="100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88" authorId="100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89" authorId="100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89" authorId="100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89" authorId="100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89" authorId="100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89" authorId="100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89" authorId="100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89" authorId="100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89" authorId="100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89" authorId="101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89" authorId="101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89" authorId="101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89" authorId="101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89" authorId="101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89" authorId="101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89" authorId="101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89" authorId="101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89" authorId="101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89" authorId="101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90" authorId="102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90" authorId="102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90" authorId="102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90" authorId="102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90" authorId="102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90" authorId="102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90" authorId="102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90" authorId="102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90" authorId="102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90" authorId="102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90" authorId="103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90" authorId="103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90" authorId="103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90" authorId="103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90" authorId="103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90" authorId="103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90" authorId="103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90" authorId="103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91" authorId="103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91" authorId="103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91" authorId="104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91" authorId="104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91" authorId="104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91" authorId="104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91" authorId="104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91" authorId="104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91" authorId="104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91" authorId="104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91" authorId="104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91" authorId="104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91" authorId="105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91" authorId="105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91" authorId="105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91" authorId="105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91" authorId="105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91" authorId="105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92" authorId="105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92" authorId="105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92" authorId="105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92" authorId="105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92" authorId="106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92" authorId="106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92" authorId="106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92" authorId="106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92" authorId="106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92" authorId="106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92" authorId="106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92" authorId="106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92" authorId="106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92" authorId="106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92" authorId="107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92" authorId="107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92" authorId="107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92" authorId="107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93" authorId="107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93" authorId="107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93" authorId="107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93" authorId="107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93" authorId="107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93" authorId="107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93" authorId="108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93" authorId="108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93" authorId="108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93" authorId="108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93" authorId="108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93" authorId="108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93" authorId="108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93" authorId="108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93" authorId="108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93" authorId="108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93" authorId="109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93" authorId="109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00" authorId="109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00" authorId="109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00" authorId="109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00" authorId="109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00" authorId="109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00" authorId="109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00" authorId="109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00" authorId="109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00" authorId="110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00" authorId="110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00" authorId="110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00" authorId="110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00" authorId="110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00" authorId="110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00" authorId="110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00" authorId="110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00" authorId="110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00" authorId="110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01" authorId="111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01" authorId="111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01" authorId="111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01" authorId="111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01" authorId="111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01" authorId="111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01" authorId="111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01" authorId="111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01" authorId="111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01" authorId="111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01" authorId="112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01" authorId="112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01" authorId="112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01" authorId="112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01" authorId="112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01" authorId="112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01" authorId="112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01" authorId="112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02" authorId="112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02" authorId="112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02" authorId="113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02" authorId="113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02" authorId="113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02" authorId="113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02" authorId="113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02" authorId="113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02" authorId="113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02" authorId="113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02" authorId="113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02" authorId="113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02" authorId="114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02" authorId="114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02" authorId="114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02" authorId="114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02" authorId="114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02" authorId="114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03" authorId="114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03" authorId="114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03" authorId="114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03" authorId="114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03" authorId="115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03" authorId="115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03" authorId="115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03" authorId="115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03" authorId="115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03" authorId="115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03" authorId="115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03" authorId="115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03" authorId="115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03" authorId="115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03" authorId="116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03" authorId="116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03" authorId="116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03" authorId="116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04" authorId="116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04" authorId="116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04" authorId="116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04" authorId="116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04" authorId="116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04" authorId="116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04" authorId="117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04" authorId="117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04" authorId="117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04" authorId="117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04" authorId="117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04" authorId="117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04" authorId="117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04" authorId="117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04" authorId="117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04" authorId="117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04" authorId="118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04" authorId="118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05" authorId="118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05" authorId="118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05" authorId="118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05" authorId="118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05" authorId="118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05" authorId="118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05" authorId="118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05" authorId="118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05" authorId="119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05" authorId="119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05" authorId="119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05" authorId="119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05" authorId="119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05" authorId="119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05" authorId="119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05" authorId="119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05" authorId="119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05" authorId="119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06" authorId="120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06" authorId="120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06" authorId="120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06" authorId="120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06" authorId="120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06" authorId="120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06" authorId="120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06" authorId="120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06" authorId="120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06" authorId="120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06" authorId="121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06" authorId="121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06" authorId="121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06" authorId="121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06" authorId="121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06" authorId="121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06" authorId="121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06" authorId="121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07" authorId="121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07" authorId="121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07" authorId="122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07" authorId="122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07" authorId="122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07" authorId="122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07" authorId="122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07" authorId="122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07" authorId="122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07" authorId="122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07" authorId="122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07" authorId="122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07" authorId="123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07" authorId="123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07" authorId="123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07" authorId="123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07" authorId="123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07" authorId="123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08" authorId="123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08" authorId="123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08" authorId="123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08" authorId="123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08" authorId="124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08" authorId="124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08" authorId="124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08" authorId="124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08" authorId="124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08" authorId="124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08" authorId="124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08" authorId="124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08" authorId="124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08" authorId="124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08" authorId="125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08" authorId="125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08" authorId="125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08" authorId="125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09" authorId="125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09" authorId="125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09" authorId="125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09" authorId="125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09" authorId="125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09" authorId="125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09" authorId="126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09" authorId="126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09" authorId="126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09" authorId="126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09" authorId="126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09" authorId="126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09" authorId="126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09" authorId="126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09" authorId="126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09" authorId="126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09" authorId="127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09" authorId="127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10" authorId="127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10" authorId="127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10" authorId="127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10" authorId="127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10" authorId="127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10" authorId="127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10" authorId="127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10" authorId="127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10" authorId="128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10" authorId="128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10" authorId="128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10" authorId="128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10" authorId="128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10" authorId="128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10" authorId="128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10" authorId="128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10" authorId="128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10" authorId="128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11" authorId="129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11" authorId="129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11" authorId="129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11" authorId="129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11" authorId="129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11" authorId="129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11" authorId="129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11" authorId="129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11" authorId="129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11" authorId="129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11" authorId="130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11" authorId="130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11" authorId="130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11" authorId="130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11" authorId="130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11" authorId="130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11" authorId="130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11" authorId="130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12" authorId="130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12" authorId="130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12" authorId="131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12" authorId="131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12" authorId="131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12" authorId="131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12" authorId="131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12" authorId="131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12" authorId="131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12" authorId="131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12" authorId="131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12" authorId="131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12" authorId="132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12" authorId="132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12" authorId="132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12" authorId="132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12" authorId="132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12" authorId="132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13" authorId="132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13" authorId="132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13" authorId="132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13" authorId="132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13" authorId="133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13" authorId="133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13" authorId="133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13" authorId="133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13" authorId="133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13" authorId="133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13" authorId="133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13" authorId="133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13" authorId="133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13" authorId="133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13" authorId="134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13" authorId="134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13" authorId="134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13" authorId="134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14" authorId="134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14" authorId="134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14" authorId="134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14" authorId="134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14" authorId="134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14" authorId="134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14" authorId="135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14" authorId="135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14" authorId="135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14" authorId="135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14" authorId="135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14" authorId="135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14" authorId="135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14" authorId="135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14" authorId="135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14" authorId="135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14" authorId="136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14" authorId="136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15" authorId="136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15" authorId="136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15" authorId="136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15" authorId="136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15" authorId="136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15" authorId="136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15" authorId="136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15" authorId="136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15" authorId="137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15" authorId="137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15" authorId="137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15" authorId="137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15" authorId="137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15" authorId="137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15" authorId="137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15" authorId="137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15" authorId="137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15" authorId="137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16" authorId="138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16" authorId="138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16" authorId="138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16" authorId="138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16" authorId="138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16" authorId="138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16" authorId="138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16" authorId="138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16" authorId="138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16" authorId="138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16" authorId="139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16" authorId="139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16" authorId="139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16" authorId="139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16" authorId="139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16" authorId="139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16" authorId="139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16" authorId="139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17" authorId="139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17" authorId="139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17" authorId="140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17" authorId="140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17" authorId="140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17" authorId="140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17" authorId="140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17" authorId="140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17" authorId="140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17" authorId="140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17" authorId="140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17" authorId="140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17" authorId="141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17" authorId="141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17" authorId="141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17" authorId="141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17" authorId="141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17" authorId="141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18" authorId="141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18" authorId="141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18" authorId="141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18" authorId="141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18" authorId="142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18" authorId="142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18" authorId="142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18" authorId="142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18" authorId="142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18" authorId="142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18" authorId="142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18" authorId="142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18" authorId="142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18" authorId="142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18" authorId="143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18" authorId="143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18" authorId="143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18" authorId="143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19" authorId="143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19" authorId="143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19" authorId="143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19" authorId="143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19" authorId="143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19" authorId="143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19" authorId="144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19" authorId="144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19" authorId="144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19" authorId="144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19" authorId="144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19" authorId="144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19" authorId="144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19" authorId="144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19" authorId="144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19" authorId="144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19" authorId="145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19" authorId="145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20" authorId="145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20" authorId="145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20" authorId="145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20" authorId="145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20" authorId="145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20" authorId="145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20" authorId="145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20" authorId="145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20" authorId="146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20" authorId="146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20" authorId="146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20" authorId="146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20" authorId="146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20" authorId="146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20" authorId="146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20" authorId="146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20" authorId="146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20" authorId="146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21" authorId="147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21" authorId="147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21" authorId="147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21" authorId="147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21" authorId="147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21" authorId="147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21" authorId="147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21" authorId="147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21" authorId="147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21" authorId="147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21" authorId="148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21" authorId="148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21" authorId="148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21" authorId="148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21" authorId="148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21" authorId="148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21" authorId="148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21" authorId="148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22" authorId="148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22" authorId="148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22" authorId="149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22" authorId="149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22" authorId="149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22" authorId="149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22" authorId="149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22" authorId="149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22" authorId="149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22" authorId="149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22" authorId="149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22" authorId="149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22" authorId="150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22" authorId="150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22" authorId="150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22" authorId="150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22" authorId="150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22" authorId="150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23" authorId="150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23" authorId="150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23" authorId="150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23" authorId="150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23" authorId="151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23" authorId="151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23" authorId="151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23" authorId="151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23" authorId="151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23" authorId="151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23" authorId="151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23" authorId="151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23" authorId="151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23" authorId="151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23" authorId="152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23" authorId="152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23" authorId="152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23" authorId="152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24" authorId="152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24" authorId="152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24" authorId="152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24" authorId="152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24" authorId="152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24" authorId="152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24" authorId="153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24" authorId="153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24" authorId="153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24" authorId="153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24" authorId="153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24" authorId="153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24" authorId="153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24" authorId="153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24" authorId="153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24" authorId="153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24" authorId="154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24" authorId="154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25" authorId="154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25" authorId="154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25" authorId="154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25" authorId="154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25" authorId="154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25" authorId="154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25" authorId="154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25" authorId="154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25" authorId="155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25" authorId="155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25" authorId="155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25" authorId="155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25" authorId="155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25" authorId="155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25" authorId="155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25" authorId="155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25" authorId="155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25" authorId="155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26" authorId="156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26" authorId="156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26" authorId="156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26" authorId="156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26" authorId="156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26" authorId="156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26" authorId="156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26" authorId="156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26" authorId="156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26" authorId="156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26" authorId="157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26" authorId="157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26" authorId="157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26" authorId="157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26" authorId="157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26" authorId="157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26" authorId="157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26" authorId="157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27" authorId="157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27" authorId="157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27" authorId="158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27" authorId="158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27" authorId="158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27" authorId="158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27" authorId="158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27" authorId="158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27" authorId="158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27" authorId="158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27" authorId="158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27" authorId="158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27" authorId="159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27" authorId="159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27" authorId="159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27" authorId="159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27" authorId="159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27" authorId="159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28" authorId="159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28" authorId="159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28" authorId="159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28" authorId="159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28" authorId="160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28" authorId="160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28" authorId="160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28" authorId="160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28" authorId="160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28" authorId="160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28" authorId="160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28" authorId="160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28" authorId="160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28" authorId="160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28" authorId="161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28" authorId="161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28" authorId="161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28" authorId="161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29" authorId="161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29" authorId="161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29" authorId="161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29" authorId="161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29" authorId="161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29" authorId="161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29" authorId="162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29" authorId="162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29" authorId="162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29" authorId="162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29" authorId="162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29" authorId="162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29" authorId="162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29" authorId="162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29" authorId="162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29" authorId="162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29" authorId="163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29" authorId="163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36" authorId="163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36" authorId="163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36" authorId="163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36" authorId="163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36" authorId="163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36" authorId="163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36" authorId="163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36" authorId="163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36" authorId="164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36" authorId="164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36" authorId="164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36" authorId="164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36" authorId="164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36" authorId="164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36" authorId="164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36" authorId="164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36" authorId="164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36" authorId="164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37" authorId="165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37" authorId="165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37" authorId="165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37" authorId="165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37" authorId="165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37" authorId="165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37" authorId="165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37" authorId="165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37" authorId="165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37" authorId="165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37" authorId="166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37" authorId="166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37" authorId="166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37" authorId="166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37" authorId="166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37" authorId="166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37" authorId="166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37" authorId="166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38" authorId="166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38" authorId="166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38" authorId="167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38" authorId="167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38" authorId="167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38" authorId="167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38" authorId="167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38" authorId="167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38" authorId="167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38" authorId="167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38" authorId="167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38" authorId="167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38" authorId="168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38" authorId="168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38" authorId="168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38" authorId="168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38" authorId="168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38" authorId="168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39" authorId="168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39" authorId="168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39" authorId="168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39" authorId="168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39" authorId="169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39" authorId="169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39" authorId="169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39" authorId="169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39" authorId="169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39" authorId="169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39" authorId="169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39" authorId="169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39" authorId="169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39" authorId="169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39" authorId="170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39" authorId="170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39" authorId="170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39" authorId="170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40" authorId="170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40" authorId="170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40" authorId="170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40" authorId="170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40" authorId="170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40" authorId="170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40" authorId="171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40" authorId="171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40" authorId="171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40" authorId="171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40" authorId="171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40" authorId="171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40" authorId="171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40" authorId="171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40" authorId="171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40" authorId="171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40" authorId="172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40" authorId="172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41" authorId="172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41" authorId="172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41" authorId="172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41" authorId="172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41" authorId="172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41" authorId="172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41" authorId="172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41" authorId="172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41" authorId="173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41" authorId="173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41" authorId="173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41" authorId="173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41" authorId="173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41" authorId="173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41" authorId="173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41" authorId="173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41" authorId="173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41" authorId="173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42" authorId="174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42" authorId="174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42" authorId="174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42" authorId="174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42" authorId="174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42" authorId="174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42" authorId="174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42" authorId="174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42" authorId="174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42" authorId="174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42" authorId="175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42" authorId="175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42" authorId="175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42" authorId="175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42" authorId="175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42" authorId="175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42" authorId="175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42" authorId="175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43" authorId="175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43" authorId="175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43" authorId="176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43" authorId="176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43" authorId="176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43" authorId="176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43" authorId="176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43" authorId="176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43" authorId="176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43" authorId="176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43" authorId="176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43" authorId="176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43" authorId="177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43" authorId="177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43" authorId="177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43" authorId="177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43" authorId="177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43" authorId="177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44" authorId="177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44" authorId="177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44" authorId="177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44" authorId="177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44" authorId="178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44" authorId="178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44" authorId="178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44" authorId="178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44" authorId="178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44" authorId="178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44" authorId="178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44" authorId="178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44" authorId="178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44" authorId="178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44" authorId="179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44" authorId="179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44" authorId="179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44" authorId="179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45" authorId="179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45" authorId="179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45" authorId="179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45" authorId="179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45" authorId="179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45" authorId="179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45" authorId="180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45" authorId="180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45" authorId="180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45" authorId="180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45" authorId="180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45" authorId="180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45" authorId="180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45" authorId="180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45" authorId="180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45" authorId="180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45" authorId="181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45" authorId="181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46" authorId="181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46" authorId="181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46" authorId="181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46" authorId="181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46" authorId="181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46" authorId="181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46" authorId="181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46" authorId="181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46" authorId="182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46" authorId="182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46" authorId="182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46" authorId="182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46" authorId="182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46" authorId="182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46" authorId="182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46" authorId="182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46" authorId="182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46" authorId="182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47" authorId="183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47" authorId="183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47" authorId="183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47" authorId="183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47" authorId="183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47" authorId="183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47" authorId="183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47" authorId="183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47" authorId="183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47" authorId="183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47" authorId="184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47" authorId="184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47" authorId="184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47" authorId="184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47" authorId="184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47" authorId="184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47" authorId="184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47" authorId="184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48" authorId="184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48" authorId="184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48" authorId="185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48" authorId="185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48" authorId="185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48" authorId="185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48" authorId="185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48" authorId="185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48" authorId="185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48" authorId="185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48" authorId="185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48" authorId="185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48" authorId="186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48" authorId="186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48" authorId="186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48" authorId="186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48" authorId="186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48" authorId="186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49" authorId="186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49" authorId="186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49" authorId="186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49" authorId="186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49" authorId="187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49" authorId="187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49" authorId="187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49" authorId="187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49" authorId="187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49" authorId="187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49" authorId="187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49" authorId="187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49" authorId="187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49" authorId="187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49" authorId="188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49" authorId="188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49" authorId="188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49" authorId="188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50" authorId="188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50" authorId="188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50" authorId="188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50" authorId="188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50" authorId="188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50" authorId="188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50" authorId="189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50" authorId="189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50" authorId="189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50" authorId="189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50" authorId="189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50" authorId="189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50" authorId="189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50" authorId="189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50" authorId="189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50" authorId="189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50" authorId="190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50" authorId="190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51" authorId="190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51" authorId="190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51" authorId="190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51" authorId="190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51" authorId="190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51" authorId="190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51" authorId="190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51" authorId="190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51" authorId="191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51" authorId="191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51" authorId="191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51" authorId="191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51" authorId="191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51" authorId="191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51" authorId="191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51" authorId="191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51" authorId="191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51" authorId="191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52" authorId="192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52" authorId="192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52" authorId="192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52" authorId="192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52" authorId="192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52" authorId="192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52" authorId="192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52" authorId="192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52" authorId="192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52" authorId="192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52" authorId="193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52" authorId="193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52" authorId="193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52" authorId="193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52" authorId="193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52" authorId="193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52" authorId="193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52" authorId="193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53" authorId="193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53" authorId="193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53" authorId="194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53" authorId="194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53" authorId="194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53" authorId="194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53" authorId="194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53" authorId="194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53" authorId="194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53" authorId="194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53" authorId="194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53" authorId="194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53" authorId="195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53" authorId="195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53" authorId="195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53" authorId="195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53" authorId="195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53" authorId="195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54" authorId="195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54" authorId="195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54" authorId="195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54" authorId="195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54" authorId="196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54" authorId="196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54" authorId="196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54" authorId="196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54" authorId="196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54" authorId="196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54" authorId="196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54" authorId="196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54" authorId="196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54" authorId="196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54" authorId="197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54" authorId="197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54" authorId="197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54" authorId="197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55" authorId="197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55" authorId="197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55" authorId="197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55" authorId="197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55" authorId="197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55" authorId="197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55" authorId="198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55" authorId="198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55" authorId="198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55" authorId="198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55" authorId="198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55" authorId="198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55" authorId="198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55" authorId="198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55" authorId="198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55" authorId="198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55" authorId="199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55" authorId="199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56" authorId="199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56" authorId="199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56" authorId="199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56" authorId="199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56" authorId="199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56" authorId="199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56" authorId="199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56" authorId="199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56" authorId="200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56" authorId="200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56" authorId="200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56" authorId="200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56" authorId="200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56" authorId="200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56" authorId="200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56" authorId="200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56" authorId="200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56" authorId="200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57" authorId="201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57" authorId="201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57" authorId="201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57" authorId="201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57" authorId="201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57" authorId="201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57" authorId="201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57" authorId="201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57" authorId="201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57" authorId="201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57" authorId="202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57" authorId="202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57" authorId="202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57" authorId="202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57" authorId="202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57" authorId="202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57" authorId="202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57" authorId="202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58" authorId="202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58" authorId="202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58" authorId="203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58" authorId="203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58" authorId="203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58" authorId="203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58" authorId="203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58" authorId="203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58" authorId="203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58" authorId="203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58" authorId="203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58" authorId="203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58" authorId="204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58" authorId="204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58" authorId="204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58" authorId="204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58" authorId="204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58" authorId="204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59" authorId="204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59" authorId="204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59" authorId="204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59" authorId="204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59" authorId="205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59" authorId="205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59" authorId="205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59" authorId="205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59" authorId="205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59" authorId="205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59" authorId="205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59" authorId="205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59" authorId="205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59" authorId="205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59" authorId="206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59" authorId="206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59" authorId="206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59" authorId="206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60" authorId="206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60" authorId="206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60" authorId="206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60" authorId="206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60" authorId="206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60" authorId="206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60" authorId="207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60" authorId="207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60" authorId="207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60" authorId="207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60" authorId="207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60" authorId="207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60" authorId="207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60" authorId="207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60" authorId="207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60" authorId="207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60" authorId="208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60" authorId="208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61" authorId="208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61" authorId="208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61" authorId="208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61" authorId="208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61" authorId="208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61" authorId="208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61" authorId="208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61" authorId="208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61" authorId="209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61" authorId="209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61" authorId="209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61" authorId="209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61" authorId="209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61" authorId="209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61" authorId="209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61" authorId="209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61" authorId="209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61" authorId="209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62" authorId="210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62" authorId="210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62" authorId="210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62" authorId="210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62" authorId="210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62" authorId="210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62" authorId="210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62" authorId="210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62" authorId="210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62" authorId="210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62" authorId="211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62" authorId="211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62" authorId="211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62" authorId="211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62" authorId="211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62" authorId="211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62" authorId="211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62" authorId="211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63" authorId="211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63" authorId="211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63" authorId="212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63" authorId="212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63" authorId="212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63" authorId="212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63" authorId="212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63" authorId="212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63" authorId="212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63" authorId="212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63" authorId="212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63" authorId="212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63" authorId="213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63" authorId="213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63" authorId="213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63" authorId="213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63" authorId="213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63" authorId="213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64" authorId="213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64" authorId="213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64" authorId="213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64" authorId="213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64" authorId="214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64" authorId="214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64" authorId="214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64" authorId="214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64" authorId="214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64" authorId="214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64" authorId="214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64" authorId="214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64" authorId="214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64" authorId="214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64" authorId="215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64" authorId="215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64" authorId="215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64" authorId="215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65" authorId="215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65" authorId="215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65" authorId="215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65" authorId="215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65" authorId="215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65" authorId="215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65" authorId="216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65" authorId="216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65" authorId="216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65" authorId="216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65" authorId="216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65" authorId="216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65" authorId="216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65" authorId="216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65" authorId="216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65" authorId="216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65" authorId="217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65" authorId="217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72" authorId="217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72" authorId="217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72" authorId="217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72" authorId="217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72" authorId="217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72" authorId="217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72" authorId="217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72" authorId="217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72" authorId="218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72" authorId="218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72" authorId="218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72" authorId="218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72" authorId="218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72" authorId="218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72" authorId="218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72" authorId="218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72" authorId="218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72" authorId="218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73" authorId="219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73" authorId="219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73" authorId="219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73" authorId="219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73" authorId="219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73" authorId="219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73" authorId="219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73" authorId="219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73" authorId="219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73" authorId="219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73" authorId="220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73" authorId="220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73" authorId="220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73" authorId="220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73" authorId="220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73" authorId="220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73" authorId="220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73" authorId="220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74" authorId="220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74" authorId="220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74" authorId="221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74" authorId="221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74" authorId="221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74" authorId="221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74" authorId="221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74" authorId="221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74" authorId="221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74" authorId="221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74" authorId="221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74" authorId="221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74" authorId="222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74" authorId="222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74" authorId="222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74" authorId="222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74" authorId="222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74" authorId="222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75" authorId="222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75" authorId="222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75" authorId="222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75" authorId="222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75" authorId="223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75" authorId="223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75" authorId="223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75" authorId="223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75" authorId="223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75" authorId="223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75" authorId="223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75" authorId="223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75" authorId="223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75" authorId="223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75" authorId="224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75" authorId="224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75" authorId="224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75" authorId="224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76" authorId="224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76" authorId="224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76" authorId="224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76" authorId="224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76" authorId="224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76" authorId="224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76" authorId="225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76" authorId="225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76" authorId="225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76" authorId="225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76" authorId="225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76" authorId="225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76" authorId="225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76" authorId="225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76" authorId="225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76" authorId="225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76" authorId="226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76" authorId="226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77" authorId="226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77" authorId="226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77" authorId="226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77" authorId="226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77" authorId="226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77" authorId="226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77" authorId="226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77" authorId="226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77" authorId="227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77" authorId="227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77" authorId="227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77" authorId="227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77" authorId="227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77" authorId="227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77" authorId="227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77" authorId="227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77" authorId="227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77" authorId="227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78" authorId="228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78" authorId="228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78" authorId="228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78" authorId="228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78" authorId="228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78" authorId="228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78" authorId="228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78" authorId="228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78" authorId="228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78" authorId="228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78" authorId="229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78" authorId="229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78" authorId="229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78" authorId="229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78" authorId="229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78" authorId="229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78" authorId="229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78" authorId="229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79" authorId="229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79" authorId="229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79" authorId="230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79" authorId="230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79" authorId="230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79" authorId="230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79" authorId="230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79" authorId="230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79" authorId="230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79" authorId="230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79" authorId="230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79" authorId="230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79" authorId="231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79" authorId="231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79" authorId="231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79" authorId="231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79" authorId="231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79" authorId="231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80" authorId="231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80" authorId="231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80" authorId="231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80" authorId="231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80" authorId="232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80" authorId="232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80" authorId="232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80" authorId="232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80" authorId="232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80" authorId="232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80" authorId="232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80" authorId="232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80" authorId="232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80" authorId="232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80" authorId="233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80" authorId="233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80" authorId="233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80" authorId="233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81" authorId="233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81" authorId="233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81" authorId="233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81" authorId="233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81" authorId="233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81" authorId="233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81" authorId="234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81" authorId="234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81" authorId="234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81" authorId="234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81" authorId="234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81" authorId="234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81" authorId="234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81" authorId="234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81" authorId="234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81" authorId="234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81" authorId="235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81" authorId="235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82" authorId="235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82" authorId="235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82" authorId="235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82" authorId="235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82" authorId="235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82" authorId="235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82" authorId="235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82" authorId="235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82" authorId="236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82" authorId="236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82" authorId="236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82" authorId="236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82" authorId="236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82" authorId="236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82" authorId="236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82" authorId="236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82" authorId="236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82" authorId="236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83" authorId="237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83" authorId="237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83" authorId="237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83" authorId="237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83" authorId="237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83" authorId="237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83" authorId="237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83" authorId="237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83" authorId="237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83" authorId="237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83" authorId="238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83" authorId="238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83" authorId="238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83" authorId="238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83" authorId="238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83" authorId="238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83" authorId="238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83" authorId="238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84" authorId="238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84" authorId="238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84" authorId="239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84" authorId="239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84" authorId="239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84" authorId="239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84" authorId="239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84" authorId="239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84" authorId="239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84" authorId="239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84" authorId="239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84" authorId="239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84" authorId="240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84" authorId="240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84" authorId="240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84" authorId="240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84" authorId="240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84" authorId="240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85" authorId="240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85" authorId="240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85" authorId="240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85" authorId="240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85" authorId="241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85" authorId="241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85" authorId="241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85" authorId="241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85" authorId="241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85" authorId="241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85" authorId="241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85" authorId="241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85" authorId="241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85" authorId="241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85" authorId="242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85" authorId="242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85" authorId="242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85" authorId="242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86" authorId="242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86" authorId="242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86" authorId="242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86" authorId="242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86" authorId="242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86" authorId="242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86" authorId="243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86" authorId="243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86" authorId="243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86" authorId="243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86" authorId="243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86" authorId="243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86" authorId="243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86" authorId="243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86" authorId="243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86" authorId="243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86" authorId="244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86" authorId="244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87" authorId="244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87" authorId="244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87" authorId="244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87" authorId="244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87" authorId="244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87" authorId="244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87" authorId="244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87" authorId="244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87" authorId="245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87" authorId="245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87" authorId="245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87" authorId="245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87" authorId="245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87" authorId="245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87" authorId="245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87" authorId="245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87" authorId="245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87" authorId="245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88" authorId="246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88" authorId="246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88" authorId="246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88" authorId="246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88" authorId="246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88" authorId="246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88" authorId="246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88" authorId="246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88" authorId="246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88" authorId="246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88" authorId="247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88" authorId="247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88" authorId="247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88" authorId="247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88" authorId="247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88" authorId="247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88" authorId="247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88" authorId="247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89" authorId="247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89" authorId="247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89" authorId="248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89" authorId="248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89" authorId="248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89" authorId="248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89" authorId="248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89" authorId="248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89" authorId="248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89" authorId="248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89" authorId="248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89" authorId="248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89" authorId="249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89" authorId="249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89" authorId="249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89" authorId="249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89" authorId="249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89" authorId="249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90" authorId="249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90" authorId="249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90" authorId="249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90" authorId="249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90" authorId="250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90" authorId="250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90" authorId="250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90" authorId="250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90" authorId="250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90" authorId="250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90" authorId="250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90" authorId="250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90" authorId="250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90" authorId="250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90" authorId="251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90" authorId="251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90" authorId="251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90" authorId="251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91" authorId="251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91" authorId="251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91" authorId="251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91" authorId="251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91" authorId="251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91" authorId="251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91" authorId="252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91" authorId="252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91" authorId="252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91" authorId="252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91" authorId="252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91" authorId="252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91" authorId="252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91" authorId="252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91" authorId="252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91" authorId="252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91" authorId="253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91" authorId="253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92" authorId="253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92" authorId="253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92" authorId="253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92" authorId="253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92" authorId="253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92" authorId="253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92" authorId="253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92" authorId="253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92" authorId="254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92" authorId="254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92" authorId="254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92" authorId="254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92" authorId="254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92" authorId="254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92" authorId="254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92" authorId="254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92" authorId="254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92" authorId="254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93" authorId="255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93" authorId="255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93" authorId="255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93" authorId="255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93" authorId="255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93" authorId="255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93" authorId="255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93" authorId="255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93" authorId="255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93" authorId="255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93" authorId="256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93" authorId="256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93" authorId="256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93" authorId="256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93" authorId="256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93" authorId="256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93" authorId="256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93" authorId="256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94" authorId="256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94" authorId="256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94" authorId="257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94" authorId="257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94" authorId="257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94" authorId="257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94" authorId="257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94" authorId="257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94" authorId="257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94" authorId="257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94" authorId="257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94" authorId="257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94" authorId="258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94" authorId="258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94" authorId="258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94" authorId="258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94" authorId="258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94" authorId="258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95" authorId="258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95" authorId="258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95" authorId="258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95" authorId="258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95" authorId="259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95" authorId="259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95" authorId="259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95" authorId="259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95" authorId="259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95" authorId="259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95" authorId="259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95" authorId="259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95" authorId="259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95" authorId="259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95" authorId="260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95" authorId="260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95" authorId="260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95" authorId="260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96" authorId="260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96" authorId="260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96" authorId="260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96" authorId="260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96" authorId="260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96" authorId="260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96" authorId="261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96" authorId="261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96" authorId="261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96" authorId="261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96" authorId="261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96" authorId="261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96" authorId="261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96" authorId="261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96" authorId="261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96" authorId="261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96" authorId="262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96" authorId="262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97" authorId="262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97" authorId="262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97" authorId="262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97" authorId="262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97" authorId="262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97" authorId="262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97" authorId="262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97" authorId="262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97" authorId="263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97" authorId="263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97" authorId="263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97" authorId="263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97" authorId="263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97" authorId="263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97" authorId="263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97" authorId="263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97" authorId="263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97" authorId="263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198" authorId="264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198" authorId="264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198" authorId="264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198" authorId="264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198" authorId="264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198" authorId="264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198" authorId="264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198" authorId="264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198" authorId="264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198" authorId="264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198" authorId="265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198" authorId="265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198" authorId="265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198" authorId="265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198" authorId="265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198" authorId="265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198" authorId="265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198" authorId="265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199" authorId="265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199" authorId="265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199" authorId="266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199" authorId="266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199" authorId="266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199" authorId="266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199" authorId="266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199" authorId="266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199" authorId="266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199" authorId="266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199" authorId="266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199" authorId="266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199" authorId="267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199" authorId="267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199" authorId="267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199" authorId="267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199" authorId="267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199" authorId="267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200" authorId="267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200" authorId="267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200" authorId="267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200" authorId="267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200" authorId="268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200" authorId="268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200" authorId="268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200" authorId="268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200" authorId="268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200" authorId="268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200" authorId="268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200" authorId="268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200" authorId="268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200" authorId="268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200" authorId="269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200" authorId="269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200" authorId="269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200" authorId="269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201" authorId="269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201" authorId="269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201" authorId="269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201" authorId="269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201" authorId="269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201" authorId="269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201" authorId="270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201" authorId="270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201" authorId="270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201" authorId="270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201" authorId="270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201" authorId="270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201" authorId="270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201" authorId="270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201" authorId="270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201" authorId="270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201" authorId="271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201" authorId="271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208" authorId="271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208" authorId="271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208" authorId="271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208" authorId="271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208" authorId="271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208" authorId="271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208" authorId="271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208" authorId="271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208" authorId="272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208" authorId="272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208" authorId="272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208" authorId="272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208" authorId="272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208" authorId="272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208" authorId="272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208" authorId="272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208" authorId="272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208" authorId="272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209" authorId="273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209" authorId="273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209" authorId="273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209" authorId="273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209" authorId="273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209" authorId="273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209" authorId="273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209" authorId="273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209" authorId="273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209" authorId="273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209" authorId="274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209" authorId="274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209" authorId="274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209" authorId="274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209" authorId="274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209" authorId="274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209" authorId="274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209" authorId="274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210" authorId="274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210" authorId="274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210" authorId="275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210" authorId="275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210" authorId="275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210" authorId="275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210" authorId="275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210" authorId="275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210" authorId="275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210" authorId="275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210" authorId="275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210" authorId="275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210" authorId="276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210" authorId="276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210" authorId="276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210" authorId="276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210" authorId="276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210" authorId="276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211" authorId="276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211" authorId="276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211" authorId="276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211" authorId="276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211" authorId="277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211" authorId="277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211" authorId="277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211" authorId="277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211" authorId="277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211" authorId="277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211" authorId="277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211" authorId="277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211" authorId="277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211" authorId="277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211" authorId="278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211" authorId="278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211" authorId="278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211" authorId="278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212" authorId="278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212" authorId="278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212" authorId="278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212" authorId="278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212" authorId="278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212" authorId="278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212" authorId="279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212" authorId="279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212" authorId="279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212" authorId="279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212" authorId="279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212" authorId="279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212" authorId="279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212" authorId="279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212" authorId="279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212" authorId="279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212" authorId="280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212" authorId="280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213" authorId="280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213" authorId="280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213" authorId="280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213" authorId="280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213" authorId="280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213" authorId="280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213" authorId="280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213" authorId="280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213" authorId="281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213" authorId="281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213" authorId="281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213" authorId="281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213" authorId="281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213" authorId="281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213" authorId="281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213" authorId="281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213" authorId="281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213" authorId="281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214" authorId="282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214" authorId="282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214" authorId="282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214" authorId="282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214" authorId="282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214" authorId="282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214" authorId="282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214" authorId="282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214" authorId="282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214" authorId="282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214" authorId="283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214" authorId="283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214" authorId="283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214" authorId="283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214" authorId="283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214" authorId="283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214" authorId="283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214" authorId="283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215" authorId="283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215" authorId="283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215" authorId="284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215" authorId="284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215" authorId="284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215" authorId="284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215" authorId="284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215" authorId="284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215" authorId="284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215" authorId="284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215" authorId="284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215" authorId="284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215" authorId="285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215" authorId="285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215" authorId="285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215" authorId="285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215" authorId="285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215" authorId="285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216" authorId="285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216" authorId="285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216" authorId="285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216" authorId="285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216" authorId="286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216" authorId="286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216" authorId="286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216" authorId="286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216" authorId="286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216" authorId="286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216" authorId="286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216" authorId="286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216" authorId="286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216" authorId="286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216" authorId="287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216" authorId="287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216" authorId="287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216" authorId="287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217" authorId="287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217" authorId="287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217" authorId="287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217" authorId="287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217" authorId="287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217" authorId="287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217" authorId="288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217" authorId="288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217" authorId="288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217" authorId="288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217" authorId="288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217" authorId="288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217" authorId="288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217" authorId="288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217" authorId="288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217" authorId="288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217" authorId="289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217" authorId="289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218" authorId="289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218" authorId="289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218" authorId="289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218" authorId="289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218" authorId="289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218" authorId="289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218" authorId="289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218" authorId="289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218" authorId="290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218" authorId="290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218" authorId="290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218" authorId="290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218" authorId="290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218" authorId="290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218" authorId="290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218" authorId="290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218" authorId="290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218" authorId="290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219" authorId="291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219" authorId="291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219" authorId="291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219" authorId="291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219" authorId="291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219" authorId="291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219" authorId="291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219" authorId="291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219" authorId="291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219" authorId="291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219" authorId="292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219" authorId="292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219" authorId="292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219" authorId="292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219" authorId="292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219" authorId="292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219" authorId="292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219" authorId="292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220" authorId="292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220" authorId="292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220" authorId="293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220" authorId="293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220" authorId="293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220" authorId="293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220" authorId="293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220" authorId="293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220" authorId="293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220" authorId="293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220" authorId="293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220" authorId="293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220" authorId="294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220" authorId="294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220" authorId="294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220" authorId="294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220" authorId="294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220" authorId="294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221" authorId="294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221" authorId="294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221" authorId="294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221" authorId="294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221" authorId="295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221" authorId="295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221" authorId="295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221" authorId="295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221" authorId="295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221" authorId="295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221" authorId="295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221" authorId="295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221" authorId="295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221" authorId="295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221" authorId="296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221" authorId="296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221" authorId="296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221" authorId="296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222" authorId="296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222" authorId="296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222" authorId="296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222" authorId="296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222" authorId="296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222" authorId="296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222" authorId="297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222" authorId="297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222" authorId="297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222" authorId="297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222" authorId="297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222" authorId="297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222" authorId="297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222" authorId="297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222" authorId="297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222" authorId="297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222" authorId="298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222" authorId="298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223" authorId="298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223" authorId="298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223" authorId="298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223" authorId="298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223" authorId="298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223" authorId="298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223" authorId="298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223" authorId="298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223" authorId="299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223" authorId="299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223" authorId="299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223" authorId="299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223" authorId="299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223" authorId="299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223" authorId="299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223" authorId="299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223" authorId="299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223" authorId="299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224" authorId="300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224" authorId="300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224" authorId="300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224" authorId="300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224" authorId="300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224" authorId="300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224" authorId="300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224" authorId="300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224" authorId="300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224" authorId="300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224" authorId="301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224" authorId="301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224" authorId="301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224" authorId="301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224" authorId="301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224" authorId="301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224" authorId="301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224" authorId="301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225" authorId="301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225" authorId="301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225" authorId="302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225" authorId="302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225" authorId="302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225" authorId="302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225" authorId="302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225" authorId="302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225" authorId="302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225" authorId="302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225" authorId="302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225" authorId="302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225" authorId="303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225" authorId="303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225" authorId="303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225" authorId="303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225" authorId="303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225" authorId="303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226" authorId="303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226" authorId="303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226" authorId="303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226" authorId="303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226" authorId="304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226" authorId="304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226" authorId="304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226" authorId="304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226" authorId="304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226" authorId="304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226" authorId="304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226" authorId="304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226" authorId="304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226" authorId="304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226" authorId="305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226" authorId="305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226" authorId="305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226" authorId="305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227" authorId="305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227" authorId="305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227" authorId="305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227" authorId="305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227" authorId="305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227" authorId="305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227" authorId="306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227" authorId="306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227" authorId="306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227" authorId="306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227" authorId="306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227" authorId="306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227" authorId="306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227" authorId="306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227" authorId="306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227" authorId="306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227" authorId="307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227" authorId="307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228" authorId="307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228" authorId="307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228" authorId="307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228" authorId="307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228" authorId="307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228" authorId="307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228" authorId="307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228" authorId="307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228" authorId="308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228" authorId="308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228" authorId="308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228" authorId="308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228" authorId="308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228" authorId="308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228" authorId="308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228" authorId="308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228" authorId="308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228" authorId="308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229" authorId="309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229" authorId="309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229" authorId="309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229" authorId="309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229" authorId="309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229" authorId="309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229" authorId="309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229" authorId="309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229" authorId="309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229" authorId="309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229" authorId="310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229" authorId="310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229" authorId="310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229" authorId="310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229" authorId="310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229" authorId="310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229" authorId="310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229" authorId="310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230" authorId="310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230" authorId="310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230" authorId="311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230" authorId="311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230" authorId="311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230" authorId="311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230" authorId="311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230" authorId="311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230" authorId="311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230" authorId="311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230" authorId="311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230" authorId="311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230" authorId="312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230" authorId="312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230" authorId="312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230" authorId="312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230" authorId="312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230" authorId="312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231" authorId="312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231" authorId="312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231" authorId="312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231" authorId="312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231" authorId="313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231" authorId="313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231" authorId="313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231" authorId="313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231" authorId="313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231" authorId="313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231" authorId="313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231" authorId="313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231" authorId="313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231" authorId="313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231" authorId="314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231" authorId="314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231" authorId="314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231" authorId="314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232" authorId="314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232" authorId="314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232" authorId="314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232" authorId="314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232" authorId="314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232" authorId="314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232" authorId="315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232" authorId="315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232" authorId="315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232" authorId="315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232" authorId="315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232" authorId="315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232" authorId="315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232" authorId="315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232" authorId="315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232" authorId="315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232" authorId="316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232" authorId="316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233" authorId="316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233" authorId="316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233" authorId="316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233" authorId="316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233" authorId="316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233" authorId="316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233" authorId="316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233" authorId="316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233" authorId="317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233" authorId="317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233" authorId="317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233" authorId="317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233" authorId="317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233" authorId="317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233" authorId="317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233" authorId="317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233" authorId="317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233" authorId="317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234" authorId="318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234" authorId="318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234" authorId="318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234" authorId="318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234" authorId="318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234" authorId="318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234" authorId="318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234" authorId="318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234" authorId="318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234" authorId="318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234" authorId="319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234" authorId="319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234" authorId="319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234" authorId="319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234" authorId="319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234" authorId="319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234" authorId="319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234" authorId="319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235" authorId="319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235" authorId="319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235" authorId="320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235" authorId="320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235" authorId="320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235" authorId="320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235" authorId="320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235" authorId="320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235" authorId="320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235" authorId="320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235" authorId="320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235" authorId="320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235" authorId="321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235" authorId="321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235" authorId="321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235" authorId="321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235" authorId="321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235" authorId="321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236" authorId="321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236" authorId="321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236" authorId="321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236" authorId="321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236" authorId="322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236" authorId="322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236" authorId="322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236" authorId="322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236" authorId="322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236" authorId="322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236" authorId="322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236" authorId="322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236" authorId="322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236" authorId="322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236" authorId="323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236" authorId="323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236" authorId="323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236" authorId="323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237" authorId="323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237" authorId="323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237" authorId="323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237" authorId="323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237" authorId="323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237" authorId="323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237" authorId="324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237" authorId="324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237" authorId="324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237" authorId="324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237" authorId="324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237" authorId="324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237" authorId="324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237" authorId="324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237" authorId="324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237" authorId="324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237" authorId="325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237" authorId="325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244" authorId="325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244" authorId="325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244" authorId="325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244" authorId="325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244" authorId="325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244" authorId="325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244" authorId="325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244" authorId="325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244" authorId="326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244" authorId="326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244" authorId="326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244" authorId="326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244" authorId="326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244" authorId="326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244" authorId="326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244" authorId="326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244" authorId="326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244" authorId="326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245" authorId="327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245" authorId="327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245" authorId="327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245" authorId="327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245" authorId="327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245" authorId="327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245" authorId="327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245" authorId="327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245" authorId="327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245" authorId="327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245" authorId="328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245" authorId="328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245" authorId="328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245" authorId="328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245" authorId="328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245" authorId="328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245" authorId="328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245" authorId="328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246" authorId="328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246" authorId="328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246" authorId="329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246" authorId="329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246" authorId="329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246" authorId="329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246" authorId="329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246" authorId="329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246" authorId="329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246" authorId="329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246" authorId="329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246" authorId="329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246" authorId="330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246" authorId="330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246" authorId="330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246" authorId="330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246" authorId="330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246" authorId="330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247" authorId="330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247" authorId="330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247" authorId="330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247" authorId="330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247" authorId="331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247" authorId="331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247" authorId="331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247" authorId="331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247" authorId="331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247" authorId="331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247" authorId="331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247" authorId="331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247" authorId="331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247" authorId="331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247" authorId="332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247" authorId="332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247" authorId="332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247" authorId="332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248" authorId="332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248" authorId="332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248" authorId="332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248" authorId="332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248" authorId="332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248" authorId="332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248" authorId="333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248" authorId="333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248" authorId="333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248" authorId="333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248" authorId="333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248" authorId="333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248" authorId="333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248" authorId="333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248" authorId="333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248" authorId="333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248" authorId="334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248" authorId="334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249" authorId="334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249" authorId="334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249" authorId="334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249" authorId="334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249" authorId="334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249" authorId="334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249" authorId="334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249" authorId="334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249" authorId="335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249" authorId="335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249" authorId="335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249" authorId="335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249" authorId="335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249" authorId="335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249" authorId="335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249" authorId="335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249" authorId="335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249" authorId="335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250" authorId="336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250" authorId="336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250" authorId="336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250" authorId="336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250" authorId="336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250" authorId="336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250" authorId="336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250" authorId="336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250" authorId="336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250" authorId="336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250" authorId="337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250" authorId="337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250" authorId="337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250" authorId="337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250" authorId="337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250" authorId="337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250" authorId="337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250" authorId="337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251" authorId="337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251" authorId="337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251" authorId="338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251" authorId="338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251" authorId="338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251" authorId="338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251" authorId="338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251" authorId="338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251" authorId="338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251" authorId="338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251" authorId="338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251" authorId="338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251" authorId="339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251" authorId="339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251" authorId="339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251" authorId="339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251" authorId="339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251" authorId="339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252" authorId="339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252" authorId="339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252" authorId="339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252" authorId="339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252" authorId="340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252" authorId="340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252" authorId="340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252" authorId="340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252" authorId="340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252" authorId="340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252" authorId="340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252" authorId="340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252" authorId="340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252" authorId="340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252" authorId="341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252" authorId="341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252" authorId="341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252" authorId="341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253" authorId="341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253" authorId="341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253" authorId="341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253" authorId="341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253" authorId="341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253" authorId="341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253" authorId="342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253" authorId="342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253" authorId="342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253" authorId="342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253" authorId="342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253" authorId="342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253" authorId="342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253" authorId="342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253" authorId="342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253" authorId="342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253" authorId="343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253" authorId="343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254" authorId="343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254" authorId="343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254" authorId="343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254" authorId="343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254" authorId="343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254" authorId="343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254" authorId="343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254" authorId="343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254" authorId="344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254" authorId="344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254" authorId="344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254" authorId="344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254" authorId="344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254" authorId="344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254" authorId="344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254" authorId="344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254" authorId="344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254" authorId="344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255" authorId="345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255" authorId="345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255" authorId="345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255" authorId="345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255" authorId="345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255" authorId="345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255" authorId="345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255" authorId="345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255" authorId="345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255" authorId="345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255" authorId="346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255" authorId="346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255" authorId="346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255" authorId="346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255" authorId="346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255" authorId="346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255" authorId="346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255" authorId="346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256" authorId="346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256" authorId="346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256" authorId="347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256" authorId="347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256" authorId="347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256" authorId="347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256" authorId="347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256" authorId="347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256" authorId="347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256" authorId="347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256" authorId="347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256" authorId="347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256" authorId="348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256" authorId="348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256" authorId="348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256" authorId="348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256" authorId="348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256" authorId="348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257" authorId="348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257" authorId="348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257" authorId="348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257" authorId="348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257" authorId="349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257" authorId="349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257" authorId="349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257" authorId="349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257" authorId="349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257" authorId="349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257" authorId="349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257" authorId="349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257" authorId="349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257" authorId="349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257" authorId="350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257" authorId="350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257" authorId="350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257" authorId="350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258" authorId="350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258" authorId="350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258" authorId="350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258" authorId="350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258" authorId="350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258" authorId="350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258" authorId="351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258" authorId="351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258" authorId="351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258" authorId="351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258" authorId="351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258" authorId="351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258" authorId="351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258" authorId="351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258" authorId="351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258" authorId="351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258" authorId="352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258" authorId="352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259" authorId="352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259" authorId="352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259" authorId="352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259" authorId="352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259" authorId="352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259" authorId="352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259" authorId="352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259" authorId="352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259" authorId="353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259" authorId="353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259" authorId="353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259" authorId="353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259" authorId="353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259" authorId="353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259" authorId="353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259" authorId="353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259" authorId="353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259" authorId="353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260" authorId="354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260" authorId="354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260" authorId="354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260" authorId="354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260" authorId="354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260" authorId="354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260" authorId="354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260" authorId="354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260" authorId="354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260" authorId="354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260" authorId="355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260" authorId="355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260" authorId="355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260" authorId="355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260" authorId="355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260" authorId="355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260" authorId="355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260" authorId="355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261" authorId="355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261" authorId="355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261" authorId="356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261" authorId="356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261" authorId="356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261" authorId="356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261" authorId="356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261" authorId="356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261" authorId="356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261" authorId="356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261" authorId="356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261" authorId="356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261" authorId="357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261" authorId="357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261" authorId="357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261" authorId="357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261" authorId="357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261" authorId="357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262" authorId="357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262" authorId="357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262" authorId="357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262" authorId="357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262" authorId="358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262" authorId="358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262" authorId="358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262" authorId="358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262" authorId="358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262" authorId="358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262" authorId="358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262" authorId="358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262" authorId="358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262" authorId="358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262" authorId="359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262" authorId="359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262" authorId="359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262" authorId="359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263" authorId="359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263" authorId="359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263" authorId="359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263" authorId="359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263" authorId="359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263" authorId="359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263" authorId="360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263" authorId="360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263" authorId="360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263" authorId="360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263" authorId="360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263" authorId="360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263" authorId="360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263" authorId="360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263" authorId="360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263" authorId="360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263" authorId="361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263" authorId="361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264" authorId="361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264" authorId="361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264" authorId="361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264" authorId="361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264" authorId="361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264" authorId="361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264" authorId="361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264" authorId="361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264" authorId="362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264" authorId="362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264" authorId="362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264" authorId="362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264" authorId="362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264" authorId="362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264" authorId="362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264" authorId="362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264" authorId="362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264" authorId="362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265" authorId="363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265" authorId="363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265" authorId="363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265" authorId="363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265" authorId="363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265" authorId="363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265" authorId="363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265" authorId="363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265" authorId="363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265" authorId="363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265" authorId="364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265" authorId="364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265" authorId="364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265" authorId="364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265" authorId="364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265" authorId="364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265" authorId="364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265" authorId="364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266" authorId="364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266" authorId="364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266" authorId="365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266" authorId="365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266" authorId="365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266" authorId="365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266" authorId="365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266" authorId="365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266" authorId="365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266" authorId="365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266" authorId="365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266" authorId="365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266" authorId="366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266" authorId="366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266" authorId="366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266" authorId="366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266" authorId="366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266" authorId="366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267" authorId="366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267" authorId="366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267" authorId="366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267" authorId="366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267" authorId="367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267" authorId="367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267" authorId="367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267" authorId="367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267" authorId="367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267" authorId="367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267" authorId="367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267" authorId="367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267" authorId="367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267" authorId="367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267" authorId="368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267" authorId="368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267" authorId="368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267" authorId="368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268" authorId="368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268" authorId="368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268" authorId="368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268" authorId="368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268" authorId="368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268" authorId="368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268" authorId="369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268" authorId="369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268" authorId="369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268" authorId="369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268" authorId="369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268" authorId="369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268" authorId="369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268" authorId="369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268" authorId="369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268" authorId="369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268" authorId="370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268" authorId="370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269" authorId="370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269" authorId="370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269" authorId="370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269" authorId="370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269" authorId="370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269" authorId="370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269" authorId="370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269" authorId="370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269" authorId="371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269" authorId="371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269" authorId="371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269" authorId="371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269" authorId="371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269" authorId="371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269" authorId="371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269" authorId="371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269" authorId="371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269" authorId="371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270" authorId="372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270" authorId="372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270" authorId="372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270" authorId="372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270" authorId="372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270" authorId="372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270" authorId="372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270" authorId="372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270" authorId="372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270" authorId="372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270" authorId="373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270" authorId="373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270" authorId="373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270" authorId="373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270" authorId="373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270" authorId="373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270" authorId="373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270" authorId="373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271" authorId="373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271" authorId="373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271" authorId="374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271" authorId="374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271" authorId="374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271" authorId="374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271" authorId="374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271" authorId="374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271" authorId="374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271" authorId="374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271" authorId="374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271" authorId="374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271" authorId="375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271" authorId="375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271" authorId="375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271" authorId="375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271" authorId="375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271" authorId="375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I272" authorId="375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J272" authorId="375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K272" authorId="375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L272" authorId="375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M272" authorId="376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N272" authorId="376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O272" authorId="376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P272" authorId="376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Q272" authorId="376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R272" authorId="376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S272" authorId="376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T272" authorId="376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U272" authorId="376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V272" authorId="376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W272" authorId="377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X272" authorId="377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Y272" authorId="377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Z272" authorId="377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CO2-Wert
</t>
        </r>
      </text>
    </comment>
    <comment ref="I273" authorId="377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J273" authorId="377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K273" authorId="377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L273" authorId="377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M273" authorId="377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N273" authorId="377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O273" authorId="378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P273" authorId="378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Q273" authorId="3782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R273" authorId="3783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S273" authorId="3784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T273" authorId="3785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U273" authorId="3786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V273" authorId="3787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W273" authorId="3788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X273" authorId="3789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Y273" authorId="379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  <comment ref="Z273" authorId="3791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Textfeld
</t>
        </r>
      </text>
    </comment>
  </commentList>
</comments>
</file>

<file path=xl/comments2.xml><?xml version="1.0" encoding="utf-8"?>
<comments xmlns="http://schemas.openxmlformats.org/spreadsheetml/2006/main">
  <authors>
    <author>tc={FF7BB1F4-C233-1ABF-B5B5-2CD6CC9738FE}</author>
  </authors>
  <commentList>
    <comment ref="D19" authorId="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UBA
</t>
        </r>
      </text>
    </comment>
  </commentList>
</comments>
</file>

<file path=xl/comments3.xml><?xml version="1.0" encoding="utf-8"?>
<comments xmlns="http://schemas.openxmlformats.org/spreadsheetml/2006/main">
  <authors>
    <author>tc={00EA00D5-0084-4E02-9D98-00F8000400EA}</author>
  </authors>
  <commentList>
    <comment ref="C7" authorId="0" shapeId="0">
      <text>
        <r>
          <rPr>
            <sz val="10"/>
            <color theme="1"/>
            <rFont val="Arial"/>
          </rPr>
  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Gairola, Krishan:
Diese Zeile kopieren und in ein anderes Blatt einfügen, dann sollte es wieder gehen (man braucht diese "non values", damit nicht automatisch mit 0 gerechnet wird) 
</t>
        </r>
      </text>
    </comment>
  </commentList>
</comments>
</file>

<file path=xl/sharedStrings.xml><?xml version="1.0" encoding="utf-8"?>
<sst xmlns="http://schemas.openxmlformats.org/spreadsheetml/2006/main" count="569" uniqueCount="312">
  <si>
    <t>zukünftiger Termin</t>
  </si>
  <si>
    <t>umgesetzt</t>
  </si>
  <si>
    <t>wird laufend umgesetzt</t>
  </si>
  <si>
    <t>in Umsetzung (Anfang)</t>
  </si>
  <si>
    <t>in Umsetzung (Mitte)</t>
  </si>
  <si>
    <t>in Umsetzung (Ende)</t>
  </si>
  <si>
    <t>bisher nicht umgesetzt</t>
  </si>
  <si>
    <t>Umsetzung nicht möglich</t>
  </si>
  <si>
    <t>Planungsübersicht</t>
  </si>
  <si>
    <t>Gymnasium Othmarschen</t>
  </si>
  <si>
    <t>Stand:</t>
  </si>
  <si>
    <t>Pädagogische Ziele:</t>
  </si>
  <si>
    <t>Unser pädagogisches Ziel ist der Erwerb von Handlungskompetenzen zum Thema Klimaschutz in der gesamten Schulgemeinschaft.</t>
  </si>
  <si>
    <t>Handlungsfeld</t>
  </si>
  <si>
    <t>Planungsziele:</t>
  </si>
  <si>
    <t>übergreifend</t>
  </si>
  <si>
    <t xml:space="preserve">Wir senken unsere CO2-Emissionen bis 2032 um </t>
  </si>
  <si>
    <t>Wärme</t>
  </si>
  <si>
    <r>
      <t>Wir senken unsere CO</t>
    </r>
    <r>
      <rPr>
        <vertAlign val="subscript"/>
        <sz val="14"/>
        <rFont val="Arial"/>
      </rPr>
      <t>2</t>
    </r>
    <r>
      <rPr>
        <sz val="14"/>
        <rFont val="Arial"/>
      </rPr>
      <t xml:space="preserve">-Emissionen bis </t>
    </r>
    <r>
      <rPr>
        <b/>
        <sz val="14"/>
        <rFont val="Arial"/>
      </rPr>
      <t>2050</t>
    </r>
    <r>
      <rPr>
        <sz val="14"/>
        <rFont val="Arial"/>
      </rPr>
      <t xml:space="preserve"> um </t>
    </r>
  </si>
  <si>
    <t>Strom</t>
  </si>
  <si>
    <t>Das Ausgangsjahr für die Berechnung ist:</t>
  </si>
  <si>
    <t>Abfall</t>
  </si>
  <si>
    <t>Ausgangslage:</t>
  </si>
  <si>
    <t>Beschaffung</t>
  </si>
  <si>
    <t>Ernährung</t>
  </si>
  <si>
    <t>im Jahr:</t>
  </si>
  <si>
    <t>Mobilität</t>
  </si>
  <si>
    <t>Prognose nach Planung</t>
  </si>
  <si>
    <t>In der nachfolgenden Übersicht werden für jedes Handlungsfeld die geplanten Maßnahmen mit den jeweiligen Zeitrahmen und Verantwortlichkeiten aufgeführt.</t>
  </si>
  <si>
    <t>Soll nach Reduktionspfad</t>
  </si>
  <si>
    <t>Handlungsfeldübergreifender Bereich</t>
  </si>
  <si>
    <t>Unsere Ziele in diesem Bereich sind …</t>
  </si>
  <si>
    <t>Nr.</t>
  </si>
  <si>
    <t>Maßnahme</t>
  </si>
  <si>
    <r>
      <t xml:space="preserve">Termin
</t>
    </r>
    <r>
      <rPr>
        <sz val="12"/>
        <rFont val="Arial"/>
      </rPr>
      <t>(Beginn der Umsetzung)</t>
    </r>
  </si>
  <si>
    <t>Status der 
Umsetzung</t>
  </si>
  <si>
    <t>verantwortlich</t>
  </si>
  <si>
    <t>Akteure für die Umsetzung</t>
  </si>
  <si>
    <t>Summen:</t>
  </si>
  <si>
    <t>Ü1</t>
  </si>
  <si>
    <t>Die Themen Klimaschutz/Energie/Abfall werden im Unterricht behandelt und verstetigt</t>
  </si>
  <si>
    <t>Umweltbeauftragter/ Didatiksche Leitung</t>
  </si>
  <si>
    <t>die Verantwortlichen</t>
  </si>
  <si>
    <t xml:space="preserve"> </t>
  </si>
  <si>
    <t>Ü2</t>
  </si>
  <si>
    <t>Mit den Schüler*innen werden jährlich Projekttag(e) zu Klimaschutz und Nachhaltigkeit gestaltet</t>
  </si>
  <si>
    <t>Anneke Scheer</t>
  </si>
  <si>
    <t xml:space="preserve">alle Jahrgänge, SJ 22/33: Profil Experiment Erde unterrichtet die neuen 5. Klassen </t>
  </si>
  <si>
    <t>Ü3</t>
  </si>
  <si>
    <t>Energie hoch 4 Prämien werden für Klimaschutzaktivitäten an der Schule eingesetzt (erhöht die Prämie)</t>
  </si>
  <si>
    <t>Umweltbeauftragter, Schulleitung</t>
  </si>
  <si>
    <t>Ü4</t>
  </si>
  <si>
    <t>Klimaschutzaktivitäten werden regelmäßig nach innen (Schulkonferenz) und außen kommuniziert, z.B. auf der Schulhomepage</t>
  </si>
  <si>
    <t>Umweltbeauftragter</t>
  </si>
  <si>
    <t>der Verantwortliche, Funktionsträger Öffentlichkeitsarbeit</t>
  </si>
  <si>
    <t>Ü5</t>
  </si>
  <si>
    <t>Es wird mindestens alle zwei Jahre ein Klimarundgang durchgeführt, um Klimaschutzmöglichkeiten zu identifizieren</t>
  </si>
  <si>
    <t>LI Kontaktperson</t>
  </si>
  <si>
    <t>LI Kontaktpern/Projektgruppe / ggf. Schulleitung</t>
  </si>
  <si>
    <t>Ü6</t>
  </si>
  <si>
    <t>Die Schule erarbeitet mittelfristig ein Umwelt-Spiralcurriculum</t>
  </si>
  <si>
    <t>didaktische Leitung</t>
  </si>
  <si>
    <t>Ü7</t>
  </si>
  <si>
    <t>Es werden Schüler-Energie-Experten ausgebildet, die sich um Energiesparen in den Klassen kümmern</t>
  </si>
  <si>
    <t>Energieexperten</t>
  </si>
  <si>
    <t>Ü8</t>
  </si>
  <si>
    <t>Es wird ein Klima und Energie-Team gegründet, das sich um ressourcensparendes Verhalten kümmert</t>
  </si>
  <si>
    <t>Projektgruppe</t>
  </si>
  <si>
    <t>Ü9</t>
  </si>
  <si>
    <t>Es werden Hinweise angebracht zu  angemessener Beleuchtung und Umgang mit Strom, Heizen und Lüften und Mülltrennung</t>
  </si>
  <si>
    <t>Herr Kast</t>
  </si>
  <si>
    <t>Klima-AG</t>
  </si>
  <si>
    <t>Ü10</t>
  </si>
  <si>
    <t>Den Schulhof naturnah gestalten</t>
  </si>
  <si>
    <t>Garten-AG, Klima-AG, zukünftig Kooperation mit Biologie-Fachschaft</t>
  </si>
  <si>
    <t>Ü11</t>
  </si>
  <si>
    <t>Es wird ein Second-Hand Flohmarkt unter dem Motto Klimaschutz veranstaltet</t>
  </si>
  <si>
    <t>Klima-AG der Schüler*innen</t>
  </si>
  <si>
    <t>Ü12</t>
  </si>
  <si>
    <t>Ü13</t>
  </si>
  <si>
    <t>Ü14</t>
  </si>
  <si>
    <t>Ü15</t>
  </si>
  <si>
    <t>Handlungsfeld Wärme</t>
  </si>
  <si>
    <t>Unsere Ziele im Bereich Wärme sind …</t>
  </si>
  <si>
    <t>W1</t>
  </si>
  <si>
    <t>Die Temperaturen in allen Räumen werden regelmäßig geprüft.</t>
  </si>
  <si>
    <t xml:space="preserve">Anneke Scheer </t>
  </si>
  <si>
    <t>W2</t>
  </si>
  <si>
    <t>Thermostate in den Klassen werden ca. zwischen Stufe 1 und 3 begrenzt</t>
  </si>
  <si>
    <t>Anneke Scheer in Kooperation mit Kay Jany (Baumaßnahmen Gebäude A, B und Kreuzbau)</t>
  </si>
  <si>
    <t>zuständige Baufirma</t>
  </si>
  <si>
    <t>W3</t>
  </si>
  <si>
    <t>Das richtige Lüften von Klassenzimmern wird eingeübt</t>
  </si>
  <si>
    <t>W4</t>
  </si>
  <si>
    <t>Den Betrieb von Gas- und Pelletkessel effizienter aufeinander abstimmen</t>
  </si>
  <si>
    <t>Schulbau Hamburg</t>
  </si>
  <si>
    <t>Hausmeisterei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</si>
  <si>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</si>
  <si>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</si>
  <si>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</si>
  <si>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</si>
  <si>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</si>
  <si>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</si>
  <si>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</si>
  <si>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</si>
  <si>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</si>
  <si>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</si>
  <si>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</si>
  <si>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Handlungsfeld Strom</t>
  </si>
  <si>
    <t>Unsere Ziele im Bereich Strom sind …</t>
  </si>
  <si>
    <t>S1</t>
  </si>
  <si>
    <t>Die große Umwälzpumpe des Heizkreises im Kreuzbau/Gebäude A-C modernisieren</t>
  </si>
  <si>
    <t>S2</t>
  </si>
  <si>
    <t>Rechner energiesparend einstellen und automatisch herunterfahren</t>
  </si>
  <si>
    <t>EDV-Administration</t>
  </si>
  <si>
    <t>S3</t>
  </si>
  <si>
    <t>Bereitschaftszeit elektr. Geräte durch Ausschalten minimieren (kein Standby)</t>
  </si>
  <si>
    <t>S4</t>
  </si>
  <si>
    <t>S5</t>
  </si>
  <si>
    <t>Die Steuerung der Lüftungsanlage nochmals überprüfen und optimieren</t>
  </si>
  <si>
    <t>S6</t>
  </si>
  <si>
    <t>Photovoltaikanlage installieren</t>
  </si>
  <si>
    <t>Bauausschuss, Herr Jany, Herr Bensch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</si>
  <si>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</si>
  <si>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</si>
  <si>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</si>
  <si>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</si>
  <si>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</si>
  <si>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</si>
  <si>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</si>
  <si>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</si>
  <si>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</si>
  <si>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Handlungsfeld Abfall</t>
  </si>
  <si>
    <t xml:space="preserve">Unser Ziele im Bereich Abfall sind ... </t>
  </si>
  <si>
    <t>A1</t>
  </si>
  <si>
    <t>Es werden verschiedene, markierte Behälter für die Abfalltrennung in allen Klassen aufgestellt und  Informationen zur richtigen Abfalltrennung angebracht</t>
  </si>
  <si>
    <t>Hausmeisterei, Umweltbeauftragter</t>
  </si>
  <si>
    <t>A2</t>
  </si>
  <si>
    <t>Einheitliche Abfallbehälter für alle Räume anschaffen</t>
  </si>
  <si>
    <t>A3</t>
  </si>
  <si>
    <t>Reglemäßige Kontrolle der Mülltrennung mit Rückmeldung an die Klassen</t>
  </si>
  <si>
    <t>Umweltbeauftragter, Projektgruppe</t>
  </si>
  <si>
    <t>A4</t>
  </si>
  <si>
    <t>Mülltrennung auf weitere Fraktionen ausweiten, v.a. Verpackungsmüll</t>
  </si>
  <si>
    <t>A5</t>
  </si>
  <si>
    <t>Verkauf von Einwegprodukten einschränken, z.B. Einweggetränkeflaschen</t>
  </si>
  <si>
    <t>Cafeteria Team</t>
  </si>
  <si>
    <t>A6</t>
  </si>
  <si>
    <t>Mehrweglösungen anbieten, z.B. für Heißgetränke, Salate, Joghurt</t>
  </si>
  <si>
    <t>A7</t>
  </si>
  <si>
    <t>Brotdosen und Trinkflaschen als Standard etablieren</t>
  </si>
  <si>
    <t>A8</t>
  </si>
  <si>
    <t>Die Leerung der Abfallbehälter mit dem Reinigungspersonal absprechen</t>
  </si>
  <si>
    <t>Hausmeisterei, Schulleitung</t>
  </si>
  <si>
    <t>A9</t>
  </si>
  <si>
    <t>A10</t>
  </si>
  <si>
    <t>A11</t>
  </si>
  <si>
    <t>A12</t>
  </si>
  <si>
    <t>A13</t>
  </si>
  <si>
    <t>A14</t>
  </si>
  <si>
    <t>A15</t>
  </si>
  <si>
    <t>Handlungsfeld Beschaffung</t>
  </si>
  <si>
    <t xml:space="preserve">Unser Ziele im Bereich Beschaffung sind ... </t>
  </si>
  <si>
    <t>B1</t>
  </si>
  <si>
    <t xml:space="preserve">Projekt zum Tropischen Regenwald: Global denken - lokal handeln (Einkauf von Produkten aus fairem Handel, Gütesiegel, etc.) </t>
  </si>
  <si>
    <t>Fachschaft Geographie</t>
  </si>
  <si>
    <t>Fachschaft Geographie, Jahrgang 7</t>
  </si>
  <si>
    <t>B2</t>
  </si>
  <si>
    <t>UE: Eine Welt? - Klüfte überwinden: Thema Bittere Schokolade - Warum billige Schokolade nicht satt macht? (Fairer Handel, Weltmarkpreise, Kakaobauern aus Ghana)</t>
  </si>
  <si>
    <t>Fachschaft Geographie, Jahrgang 9</t>
  </si>
  <si>
    <t>B3</t>
  </si>
  <si>
    <t>UE: Globale Probleme - Herausforderung an uns (Heruasforderung Klimawandel, Lösungsansatz Nachhaltigkeit)</t>
  </si>
  <si>
    <t>B4</t>
  </si>
  <si>
    <t>Thema: Nachhaltigkeit in der Forstwirtschaft (Nachhaltiges Verhalten und Beschaffung)</t>
  </si>
  <si>
    <t>Fachschaft Geographie, Jahrgang 5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</si>
  <si>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</si>
  <si>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</si>
  <si>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</si>
  <si>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</si>
  <si>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</si>
  <si>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</si>
  <si>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</si>
  <si>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</si>
  <si>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</si>
  <si>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</si>
  <si>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</si>
  <si>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Handlungsfeld Ernährung</t>
  </si>
  <si>
    <t xml:space="preserve">Unsere Ziele im Bereich Ernährung sind ... </t>
  </si>
  <si>
    <t>E1</t>
  </si>
  <si>
    <t>UE: Versorgung durch die Landwirtschaft und Fischerei (Ökologischer Ackerbau, Bioprodukte, Obst aus dem Alten Land, Aquakultur/Überfischung)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</si>
  <si>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</si>
  <si>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</si>
  <si>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</si>
  <si>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</si>
  <si>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</si>
  <si>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</si>
  <si>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</si>
  <si>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</si>
  <si>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</si>
  <si>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</si>
  <si>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</si>
  <si>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</si>
  <si>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</si>
  <si>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</si>
  <si>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Handlungsfeld Mobilität</t>
  </si>
  <si>
    <t xml:space="preserve">Unser Ziele im Bereich Mobilität sind ... </t>
  </si>
  <si>
    <t>M1</t>
  </si>
  <si>
    <t>Teilnahme am Wettbewerb "Stadtradeln"</t>
  </si>
  <si>
    <t>M2</t>
  </si>
  <si>
    <t>Schulwegskizze anfertigen zu Beginn der Klasse 5 (Thema: Mobilität und Orientierung)</t>
  </si>
  <si>
    <t>Fachschaft Geographie, Jhg. 5</t>
  </si>
  <si>
    <t>M3</t>
  </si>
  <si>
    <t>UE: Hamburg - ÖPNV, eine Alternative zum Auto (Velorouten, Stadtrad, ÖPNV)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</si>
  <si>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</si>
  <si>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</si>
  <si>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</si>
  <si>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</si>
  <si>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</si>
  <si>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</si>
  <si>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</si>
  <si>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</si>
  <si>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</si>
  <si>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</si>
  <si>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</si>
  <si>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</si>
  <si>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Chronologische Maßnahmen-Liste</t>
  </si>
  <si>
    <t>Alle Handlungsfelder</t>
  </si>
  <si>
    <r>
      <rPr>
        <b/>
        <sz val="11"/>
        <color indexed="2"/>
        <rFont val="Arial"/>
      </rPr>
      <t>Hinweis</t>
    </r>
    <r>
      <rPr>
        <b/>
        <sz val="11"/>
        <rFont val="Arial"/>
      </rPr>
      <t>:</t>
    </r>
    <r>
      <rPr>
        <sz val="11"/>
        <rFont val="Arial"/>
      </rPr>
      <t xml:space="preserve"> Nach Änderungen an der Planungsübersicht bitte die Tasten</t>
    </r>
    <r>
      <rPr>
        <b/>
        <sz val="11"/>
        <rFont val="Arial"/>
      </rPr>
      <t xml:space="preserve"> Strg+Alt+L</t>
    </r>
    <r>
      <rPr>
        <sz val="11"/>
        <rFont val="Arial"/>
      </rPr>
      <t xml:space="preserve"> drücken (Ansicht aktualisieren)</t>
    </r>
  </si>
  <si>
    <r>
      <t>Ziele CO</t>
    </r>
    <r>
      <rPr>
        <b/>
        <vertAlign val="subscript"/>
        <sz val="10"/>
        <rFont val="Arial"/>
      </rPr>
      <t>2</t>
    </r>
  </si>
  <si>
    <t>Energieverbräuche</t>
  </si>
  <si>
    <t>Gebäudeteil</t>
  </si>
  <si>
    <t>Strom 1</t>
  </si>
  <si>
    <t>Schule</t>
  </si>
  <si>
    <t>Strom 2</t>
  </si>
  <si>
    <t>8.476,74 m²</t>
  </si>
  <si>
    <t>Strom 3</t>
  </si>
  <si>
    <t>Summe Strom:</t>
  </si>
  <si>
    <t>Gasheizung 1</t>
  </si>
  <si>
    <t>Gasheizung 2</t>
  </si>
  <si>
    <t>Sporthalle</t>
  </si>
  <si>
    <t>Klimafaktor</t>
  </si>
  <si>
    <t>Pelletheizung</t>
  </si>
  <si>
    <t>Anteil:</t>
  </si>
  <si>
    <t>Aus E4-Abr.:</t>
  </si>
  <si>
    <t>Heizenergie:</t>
  </si>
  <si>
    <t>PV-Anlage 1</t>
  </si>
  <si>
    <t>auf H-Gebäude</t>
  </si>
  <si>
    <t>PV-Anlage 2</t>
  </si>
  <si>
    <t>auf Sporthalle</t>
  </si>
  <si>
    <t>PV-Anlage 3</t>
  </si>
  <si>
    <t xml:space="preserve">Summe PV-Anlagen: </t>
  </si>
  <si>
    <t>Restmüll Standort 1</t>
  </si>
  <si>
    <t>Restmüll Standort 2</t>
  </si>
  <si>
    <t>Restmüll Standort 3</t>
  </si>
  <si>
    <t xml:space="preserve">Summe Restmüll: </t>
  </si>
  <si>
    <r>
      <t>CO</t>
    </r>
    <r>
      <rPr>
        <b/>
        <vertAlign val="subscript"/>
        <sz val="18"/>
        <color indexed="50"/>
        <rFont val="Arial"/>
      </rPr>
      <t>2</t>
    </r>
    <r>
      <rPr>
        <b/>
        <sz val="18"/>
        <color indexed="50"/>
        <rFont val="Arial"/>
      </rPr>
      <t xml:space="preserve">-Schulbilanz: </t>
    </r>
  </si>
  <si>
    <t xml:space="preserve">geplante jährliche Minderung: </t>
  </si>
  <si>
    <t>Emissions-Ziel</t>
  </si>
  <si>
    <t>reale Emission</t>
  </si>
  <si>
    <t>geplante Reduktion gegenüber Vorjahr:</t>
  </si>
  <si>
    <t>reale Reduktion gegenüber Vorjahr:</t>
  </si>
  <si>
    <t>geplanten Reduktion gegenüber Anfangsjahr:</t>
  </si>
  <si>
    <t>reale Reduktion gegenüber Anfangsjahr:</t>
  </si>
  <si>
    <t>Summe CO2-Emissionen:</t>
  </si>
  <si>
    <t>Umrechnungsfaktor</t>
  </si>
  <si>
    <t>Heizenergie (Gas)</t>
  </si>
  <si>
    <t>Holzpellets</t>
  </si>
  <si>
    <t>PV-Anlage</t>
  </si>
  <si>
    <t>Solarthermie</t>
  </si>
  <si>
    <t>2,16-2,44 kg/kg Benzin/Diesel</t>
  </si>
  <si>
    <t>Papier</t>
  </si>
  <si>
    <t>0,6-2,4 kg/Packung (500 Blatt)</t>
  </si>
  <si>
    <t>0,25 (Veg.) - 0,5 kg/Mensaessen</t>
  </si>
  <si>
    <t>Anpassung Emissionsfaktor Strom</t>
  </si>
  <si>
    <t>Anpassung Emissionsfaktor Wärme (Gas)</t>
  </si>
  <si>
    <t>Anpassung Emissionsfaktor Wärme (Fernwärme)</t>
  </si>
  <si>
    <t>ab</t>
  </si>
  <si>
    <t>CO2-Einsparungen durch Maßnahmen:</t>
  </si>
  <si>
    <t>Jahr:</t>
  </si>
  <si>
    <t>echte Emissionen (aus CO2-Schulbilanz):</t>
  </si>
  <si>
    <t>Maßnahmen (aus Planungsübersicht):</t>
  </si>
  <si>
    <t>geschätzte Emissionen ohne Maßnahmen:</t>
  </si>
  <si>
    <t>Faktor</t>
  </si>
  <si>
    <t>Datenermittlung aus</t>
  </si>
  <si>
    <t>Heizenergie</t>
  </si>
  <si>
    <t>CO2 [kg] Heizenergie real</t>
  </si>
  <si>
    <t>s</t>
  </si>
  <si>
    <t>Witterungsfaktor in %</t>
  </si>
  <si>
    <t>fifty/fifty-Prämienabrechnung</t>
  </si>
  <si>
    <t>CO2 [kg] Heizenergie witterungsb.</t>
  </si>
  <si>
    <t>Heizstunden pro Jahr (20 Wochen)</t>
  </si>
  <si>
    <t>CO2 [kg pro Stunde]</t>
  </si>
  <si>
    <t>Wärme: CO2 [g pro m² und Std.]</t>
  </si>
  <si>
    <t xml:space="preserve">Strom  </t>
  </si>
  <si>
    <t>CO2 [kg] durch Strom</t>
  </si>
  <si>
    <t>Nutzungsstunden pro Woche</t>
  </si>
  <si>
    <t>Hausmeister</t>
  </si>
  <si>
    <t>Nutzungstunden pro Jahr (40 Wochen)</t>
  </si>
  <si>
    <t>Gebäudeflächen in m²</t>
  </si>
  <si>
    <t>Strom: CO2 [g pro m² und Std.]</t>
  </si>
  <si>
    <t>Gesamtemissionen</t>
  </si>
  <si>
    <t>Witterungsfaktoren: Zeilen unten einblenden</t>
  </si>
  <si>
    <t>Jahr</t>
  </si>
  <si>
    <t>Witterungsfaktor</t>
  </si>
  <si>
    <t>die Verantwortlichen, Umweltbeauftragter, Projektgruppe</t>
  </si>
  <si>
    <t>Claudia Körper,Schulleitung</t>
  </si>
  <si>
    <t>Energieexperten, Hausmeisterei</t>
  </si>
  <si>
    <t>EDV-Adminstration</t>
  </si>
  <si>
    <t>Einrichtung eines Wahlpflichtfaches mit BNE-Schwerpunkt</t>
  </si>
  <si>
    <t>Schulleitung</t>
  </si>
  <si>
    <t>Mittelstufenkoordination, Umweltbeauftragter</t>
  </si>
  <si>
    <t>Einstellbare Thermostate in allen Räumlichkeiten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</si>
</sst>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#\ &quot;kg&quot;"/>
    <numFmt numFmtId="165" formatCode="0.0%"/>
    <numFmt numFmtId="166" formatCode="#,###\ &quot;Kg&quot;"/>
    <numFmt numFmtId="167" formatCode="#,##0\ &quot;kWh&quot;"/>
    <numFmt numFmtId="168" formatCode="#,##0&quot; &quot;&quot;kWh&quot;"/>
    <numFmt numFmtId="169" formatCode="#,##0\ &quot;m³&quot;"/>
    <numFmt numFmtId="170" formatCode="#,##0\ &quot;MWh&quot;"/>
    <numFmt numFmtId="171" formatCode="#,##0&quot; m³&quot;"/>
    <numFmt numFmtId="172" formatCode="#,##0\ &quot;kg&quot;"/>
    <numFmt numFmtId="173" formatCode="#,##0.000\ &quot;kg/kWh&quot;"/>
    <numFmt numFmtId="174" formatCode="#,##0\ &quot; kg/m³&quot;"/>
    <numFmt numFmtId="175" formatCode="0.0"/>
  </numFmts>
  <fonts count="55">
    <font>
      <sz val="10"/>
      <color theme="1"/>
      <name val="Arial"/>
    </font>
    <font>
      <sz val="10"/>
      <name val="Arial"/>
    </font>
    <font>
      <sz val="11"/>
      <color rgb="FF9C6500"/>
      <name val="Calibri"/>
      <scheme val="minor"/>
    </font>
    <font>
      <sz val="16"/>
      <name val="Arial"/>
    </font>
    <font>
      <sz val="11"/>
      <name val="Arial"/>
    </font>
    <font>
      <sz val="20"/>
      <name val="Arial"/>
    </font>
    <font>
      <b/>
      <sz val="24"/>
      <color indexed="50"/>
      <name val="Arial"/>
    </font>
    <font>
      <sz val="24"/>
      <name val="Arial"/>
    </font>
    <font>
      <sz val="36"/>
      <name val="Arial"/>
    </font>
    <font>
      <sz val="18"/>
      <name val="Arial"/>
    </font>
    <font>
      <b/>
      <sz val="14"/>
      <color indexed="2"/>
      <name val="Arial"/>
    </font>
    <font>
      <sz val="18"/>
      <color indexed="65"/>
      <name val="Arial"/>
    </font>
    <font>
      <sz val="18"/>
      <color indexed="50"/>
      <name val="Arial"/>
    </font>
    <font>
      <sz val="14"/>
      <name val="Arial"/>
    </font>
    <font>
      <b/>
      <sz val="14"/>
      <name val="Arial"/>
    </font>
    <font>
      <b/>
      <sz val="12"/>
      <name val="Arial"/>
    </font>
    <font>
      <b/>
      <sz val="14"/>
      <color theme="1"/>
      <name val="Arial"/>
    </font>
    <font>
      <sz val="14"/>
      <color theme="1"/>
      <name val="Arial"/>
    </font>
    <font>
      <b/>
      <sz val="18"/>
      <name val="Arial"/>
    </font>
    <font>
      <sz val="26"/>
      <name val="Arial"/>
    </font>
    <font>
      <sz val="12"/>
      <name val="Arial"/>
    </font>
    <font>
      <b/>
      <sz val="12"/>
      <color theme="8" tint="-0.249977111117893"/>
      <name val="Arial"/>
    </font>
    <font>
      <b/>
      <sz val="14"/>
      <color indexed="65"/>
      <name val="Arial"/>
    </font>
    <font>
      <sz val="18"/>
      <name val="Univers LT 55"/>
    </font>
    <font>
      <b/>
      <sz val="18"/>
      <color indexed="50"/>
      <name val="Arial"/>
    </font>
    <font>
      <b/>
      <sz val="10"/>
      <name val="Arial"/>
    </font>
    <font>
      <sz val="10"/>
      <name val="Arial Narrow"/>
    </font>
    <font>
      <b/>
      <sz val="20"/>
      <color indexed="50"/>
      <name val="Arial"/>
    </font>
    <font>
      <b/>
      <sz val="20"/>
      <color indexed="50"/>
      <name val="StampGothic"/>
    </font>
    <font>
      <b/>
      <sz val="12"/>
      <name val="Arial Narrow"/>
    </font>
    <font>
      <b/>
      <sz val="10"/>
      <name val="Arial Narrow"/>
    </font>
    <font>
      <b/>
      <sz val="14"/>
      <name val="Arial Narrow"/>
    </font>
    <font>
      <u/>
      <sz val="10"/>
      <color theme="10"/>
      <name val="Arial"/>
    </font>
    <font>
      <sz val="8"/>
      <name val="Arial Narrow"/>
    </font>
    <font>
      <sz val="11"/>
      <name val="Arial Narrow"/>
    </font>
    <font>
      <i/>
      <sz val="10"/>
      <color indexed="2"/>
      <name val="Arial Narrow"/>
    </font>
    <font>
      <i/>
      <sz val="10"/>
      <name val="Arial Narrow"/>
    </font>
    <font>
      <b/>
      <sz val="11"/>
      <name val="Arial Narrow"/>
    </font>
    <font>
      <b/>
      <sz val="16"/>
      <name val="Arial"/>
    </font>
    <font>
      <b/>
      <sz val="11"/>
      <name val="Arial"/>
    </font>
    <font>
      <sz val="18"/>
      <name val="Arial Narrow"/>
    </font>
    <font>
      <b/>
      <sz val="18"/>
      <name val="Arial Narrow"/>
    </font>
    <font>
      <sz val="11"/>
      <color theme="0" tint="-0.499984740745262"/>
      <name val="Arial Narrow"/>
    </font>
    <font>
      <sz val="8"/>
      <name val="Arial"/>
    </font>
    <font>
      <vertAlign val="subscript"/>
      <sz val="14"/>
      <name val="Arial"/>
    </font>
    <font>
      <b/>
      <sz val="11"/>
      <color indexed="2"/>
      <name val="Arial"/>
    </font>
    <font>
      <b/>
      <vertAlign val="subscript"/>
      <sz val="10"/>
      <name val="Arial"/>
    </font>
    <font>
      <b/>
      <vertAlign val="subscript"/>
      <sz val="18"/>
      <color indexed="5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indexed="22"/>
        <bgColor indexed="22"/>
      </patternFill>
    </fill>
    <fill>
      <patternFill patternType="solid">
        <fgColor indexed="50"/>
        <bgColor indexed="50"/>
      </patternFill>
    </fill>
    <fill>
      <patternFill patternType="solid">
        <fgColor indexed="43"/>
        <bgColor indexed="43"/>
      </patternFill>
    </fill>
    <fill>
      <patternFill patternType="solid">
        <fgColor indexed="2"/>
        <bgColor indexed="2"/>
      </patternFill>
    </fill>
    <fill>
      <patternFill patternType="solid">
        <fgColor rgb="FFFEF2E8"/>
        <bgColor rgb="FFFEF2E8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/>
        <bgColor theme="0"/>
      </patternFill>
    </fill>
    <fill>
      <patternFill patternType="solid">
        <fgColor indexed="65"/>
      </patternFill>
    </fill>
    <fill>
      <patternFill patternType="solid">
        <fgColor indexed="47"/>
        <bgColor indexed="47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/>
      </patternFill>
    </fill>
    <fill>
      <patternFill patternType="solid">
        <fgColor indexed="42"/>
        <bgColor indexed="42"/>
      </patternFill>
    </fill>
    <fill>
      <patternFill patternType="solid">
        <fgColor theme="0" tint="-0.14999847407452621"/>
        <bgColor rgb="FFC6EFCE"/>
      </patternFill>
    </fill>
    <fill>
      <patternFill patternType="solid">
        <fgColor indexed="65"/>
        <bgColor indexed="26"/>
      </patternFill>
    </fill>
    <fill>
      <patternFill patternType="solid">
        <fgColor indexed="52"/>
        <bgColor indexed="52"/>
      </patternFill>
    </fill>
    <fill>
      <patternFill patternType="solid">
        <fgColor rgb="FFFFC000"/>
        <bgColor rgb="FFFFC000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indexed="5"/>
        <bgColor indexed="5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rgb="FFFBD4B4"/>
        <bgColor rgb="FFFBD4B4"/>
      </patternFill>
    </fill>
    <fill>
      <patternFill patternType="solid">
        <fgColor theme="0" tint="-0.34998626667073579"/>
        <bgColor theme="0" tint="-0.34998626667073579"/>
      </patternFill>
    </fill>
  </fills>
  <borders count="60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medium">
        <color auto="1"/>
      </top>
      <bottom/>
      <diagonal/>
    </border>
    <border>
      <left style="thin">
        <color theme="9"/>
      </left>
      <right style="medium">
        <color auto="1"/>
      </right>
      <top style="medium">
        <color theme="1"/>
      </top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medium">
        <color auto="1"/>
      </right>
      <top style="thin">
        <color theme="9"/>
      </top>
      <bottom style="thin">
        <color theme="9"/>
      </bottom>
      <diagonal/>
    </border>
    <border>
      <left/>
      <right style="thin">
        <color theme="9"/>
      </right>
      <top/>
      <bottom style="medium">
        <color auto="1"/>
      </bottom>
      <diagonal/>
    </border>
    <border>
      <left style="thin">
        <color theme="9"/>
      </left>
      <right style="medium">
        <color auto="1"/>
      </right>
      <top style="thin">
        <color theme="9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50"/>
      </left>
      <right/>
      <top style="thin">
        <color auto="1"/>
      </top>
      <bottom style="medium">
        <color indexed="50"/>
      </bottom>
      <diagonal/>
    </border>
    <border>
      <left/>
      <right/>
      <top style="thin">
        <color auto="1"/>
      </top>
      <bottom style="medium">
        <color indexed="5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50"/>
      </left>
      <right/>
      <top style="medium">
        <color indexed="50"/>
      </top>
      <bottom style="thin">
        <color auto="1"/>
      </bottom>
      <diagonal/>
    </border>
    <border>
      <left/>
      <right/>
      <top style="medium">
        <color indexed="5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50"/>
      </bottom>
      <diagonal/>
    </border>
    <border>
      <left/>
      <right style="thin">
        <color auto="1"/>
      </right>
      <top style="medium">
        <color indexed="5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50"/>
      </bottom>
      <diagonal/>
    </border>
    <border>
      <left/>
      <right/>
      <top style="medium">
        <color theme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0" fontId="1" fillId="0" borderId="0"/>
    <xf numFmtId="0" fontId="2" fillId="2" borderId="0" applyNumberFormat="0" applyBorder="0"/>
    <xf numFmtId="0" fontId="48" fillId="0" borderId="0"/>
    <xf numFmtId="0" fontId="49" fillId="0" borderId="0"/>
    <xf numFmtId="0" fontId="50" fillId="2" borderId="0" applyNumberFormat="0" applyBorder="0"/>
  </cellStyleXfs>
  <cellXfs count="35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vertical="center"/>
    </xf>
    <xf numFmtId="0" fontId="7" fillId="7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7" borderId="1" xfId="0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14" fontId="10" fillId="7" borderId="1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9" fillId="0" borderId="3" xfId="0" applyFont="1" applyBorder="1"/>
    <xf numFmtId="0" fontId="14" fillId="5" borderId="4" xfId="0" applyFont="1" applyFill="1" applyBorder="1" applyAlignment="1">
      <alignment vertical="center" wrapText="1"/>
    </xf>
    <xf numFmtId="0" fontId="15" fillId="5" borderId="7" xfId="0" applyFont="1" applyFill="1" applyBorder="1" applyAlignment="1">
      <alignment vertical="center" wrapText="1"/>
    </xf>
    <xf numFmtId="0" fontId="15" fillId="5" borderId="8" xfId="0" applyFont="1" applyFill="1" applyBorder="1" applyAlignment="1">
      <alignment vertical="center" wrapText="1"/>
    </xf>
    <xf numFmtId="0" fontId="13" fillId="0" borderId="0" xfId="0" applyFont="1"/>
    <xf numFmtId="0" fontId="14" fillId="5" borderId="11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3" fillId="4" borderId="9" xfId="0" applyFont="1" applyFill="1" applyBorder="1" applyAlignment="1">
      <alignment horizontal="center" vertical="center" wrapText="1"/>
    </xf>
    <xf numFmtId="164" fontId="13" fillId="4" borderId="9" xfId="0" applyNumberFormat="1" applyFont="1" applyFill="1" applyBorder="1" applyAlignment="1">
      <alignment horizontal="center" vertical="center" wrapText="1"/>
    </xf>
    <xf numFmtId="164" fontId="13" fillId="4" borderId="0" xfId="0" applyNumberFormat="1" applyFont="1" applyFill="1" applyAlignment="1">
      <alignment horizontal="center" vertical="center" wrapText="1"/>
    </xf>
    <xf numFmtId="164" fontId="13" fillId="4" borderId="10" xfId="0" applyNumberFormat="1" applyFont="1" applyFill="1" applyBorder="1" applyAlignment="1">
      <alignment horizontal="center" vertical="center" wrapText="1"/>
    </xf>
    <xf numFmtId="9" fontId="14" fillId="7" borderId="17" xfId="0" applyNumberFormat="1" applyFont="1" applyFill="1" applyBorder="1" applyAlignment="1">
      <alignment horizontal="left" vertical="center"/>
    </xf>
    <xf numFmtId="9" fontId="14" fillId="7" borderId="19" xfId="0" applyNumberFormat="1" applyFont="1" applyFill="1" applyBorder="1" applyAlignment="1">
      <alignment horizontal="left" vertical="center"/>
    </xf>
    <xf numFmtId="0" fontId="13" fillId="7" borderId="21" xfId="0" applyFont="1" applyFill="1" applyBorder="1" applyAlignment="1">
      <alignment horizontal="left" vertical="center"/>
    </xf>
    <xf numFmtId="0" fontId="12" fillId="0" borderId="7" xfId="0" applyFont="1" applyBorder="1" applyAlignment="1">
      <alignment vertical="center" wrapText="1"/>
    </xf>
    <xf numFmtId="0" fontId="9" fillId="0" borderId="0" xfId="0" applyFont="1"/>
    <xf numFmtId="164" fontId="16" fillId="8" borderId="5" xfId="0" applyNumberFormat="1" applyFont="1" applyFill="1" applyBorder="1" applyAlignment="1">
      <alignment horizontal="left" wrapText="1"/>
    </xf>
    <xf numFmtId="0" fontId="17" fillId="8" borderId="3" xfId="0" applyFont="1" applyFill="1" applyBorder="1" applyAlignment="1">
      <alignment horizontal="left" wrapText="1"/>
    </xf>
    <xf numFmtId="0" fontId="13" fillId="4" borderId="12" xfId="0" applyFont="1" applyFill="1" applyBorder="1" applyAlignment="1">
      <alignment horizontal="center" vertical="center" wrapText="1"/>
    </xf>
    <xf numFmtId="164" fontId="13" fillId="4" borderId="12" xfId="0" applyNumberFormat="1" applyFont="1" applyFill="1" applyBorder="1" applyAlignment="1">
      <alignment horizontal="center" vertical="center" wrapText="1"/>
    </xf>
    <xf numFmtId="164" fontId="13" fillId="4" borderId="3" xfId="0" applyNumberFormat="1" applyFont="1" applyFill="1" applyBorder="1" applyAlignment="1">
      <alignment horizontal="center" vertical="center" wrapText="1"/>
    </xf>
    <xf numFmtId="164" fontId="13" fillId="4" borderId="13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164" fontId="13" fillId="5" borderId="9" xfId="0" applyNumberFormat="1" applyFont="1" applyFill="1" applyBorder="1" applyAlignment="1">
      <alignment horizontal="center" vertical="center" wrapText="1"/>
    </xf>
    <xf numFmtId="164" fontId="13" fillId="5" borderId="0" xfId="0" applyNumberFormat="1" applyFont="1" applyFill="1" applyAlignment="1">
      <alignment horizontal="center" vertical="center" wrapText="1"/>
    </xf>
    <xf numFmtId="164" fontId="13" fillId="5" borderId="10" xfId="0" applyNumberFormat="1" applyFont="1" applyFill="1" applyBorder="1" applyAlignment="1">
      <alignment horizontal="center" vertical="center" wrapText="1"/>
    </xf>
    <xf numFmtId="165" fontId="14" fillId="5" borderId="12" xfId="0" applyNumberFormat="1" applyFont="1" applyFill="1" applyBorder="1" applyAlignment="1">
      <alignment horizontal="center" vertical="center" wrapText="1"/>
    </xf>
    <xf numFmtId="165" fontId="14" fillId="5" borderId="3" xfId="0" applyNumberFormat="1" applyFont="1" applyFill="1" applyBorder="1" applyAlignment="1">
      <alignment horizontal="center" vertical="center" wrapText="1"/>
    </xf>
    <xf numFmtId="165" fontId="14" fillId="5" borderId="1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23" xfId="0" applyFont="1" applyFill="1" applyBorder="1" applyAlignment="1">
      <alignment vertical="center"/>
    </xf>
    <xf numFmtId="0" fontId="19" fillId="4" borderId="24" xfId="0" applyFont="1" applyFill="1" applyBorder="1" applyAlignment="1">
      <alignment vertical="center" wrapText="1"/>
    </xf>
    <xf numFmtId="0" fontId="5" fillId="4" borderId="25" xfId="0" applyFont="1" applyFill="1" applyBorder="1" applyAlignment="1">
      <alignment vertical="center" wrapText="1"/>
    </xf>
    <xf numFmtId="0" fontId="13" fillId="4" borderId="26" xfId="0" applyFont="1" applyFill="1" applyBorder="1" applyAlignment="1">
      <alignment vertical="center"/>
    </xf>
    <xf numFmtId="0" fontId="9" fillId="4" borderId="27" xfId="0" applyFont="1" applyFill="1" applyBorder="1" applyAlignment="1">
      <alignment vertical="center" wrapText="1"/>
    </xf>
    <xf numFmtId="0" fontId="15" fillId="5" borderId="29" xfId="0" applyFont="1" applyFill="1" applyBorder="1" applyAlignment="1">
      <alignment vertical="center" wrapText="1"/>
    </xf>
    <xf numFmtId="0" fontId="15" fillId="5" borderId="30" xfId="0" applyFont="1" applyFill="1" applyBorder="1" applyAlignment="1">
      <alignment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20" fillId="9" borderId="29" xfId="0" applyFont="1" applyFill="1" applyBorder="1" applyAlignment="1">
      <alignment horizontal="center" vertical="center" wrapText="1"/>
    </xf>
    <xf numFmtId="0" fontId="20" fillId="9" borderId="30" xfId="0" applyFont="1" applyFill="1" applyBorder="1"/>
    <xf numFmtId="0" fontId="15" fillId="9" borderId="30" xfId="0" applyFont="1" applyFill="1" applyBorder="1" applyAlignment="1">
      <alignment vertical="center" wrapText="1"/>
    </xf>
    <xf numFmtId="0" fontId="15" fillId="9" borderId="30" xfId="0" applyFont="1" applyFill="1" applyBorder="1" applyAlignment="1">
      <alignment horizontal="right" vertical="center" wrapText="1"/>
    </xf>
    <xf numFmtId="164" fontId="15" fillId="9" borderId="28" xfId="0" applyNumberFormat="1" applyFont="1" applyFill="1" applyBorder="1" applyAlignment="1">
      <alignment horizontal="center" vertical="center" wrapText="1"/>
    </xf>
    <xf numFmtId="164" fontId="20" fillId="0" borderId="33" xfId="0" applyNumberFormat="1" applyFont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49" fontId="20" fillId="0" borderId="3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10" fontId="14" fillId="0" borderId="0" xfId="0" applyNumberFormat="1" applyFont="1" applyAlignment="1">
      <alignment horizontal="center" vertical="center" wrapText="1"/>
    </xf>
    <xf numFmtId="0" fontId="19" fillId="4" borderId="35" xfId="0" applyFont="1" applyFill="1" applyBorder="1" applyAlignment="1">
      <alignment vertical="center" wrapText="1"/>
    </xf>
    <xf numFmtId="0" fontId="13" fillId="4" borderId="27" xfId="0" applyFont="1" applyFill="1" applyBorder="1" applyAlignment="1">
      <alignment vertical="center" wrapText="1"/>
    </xf>
    <xf numFmtId="0" fontId="13" fillId="4" borderId="36" xfId="0" applyFont="1" applyFill="1" applyBorder="1" applyAlignment="1">
      <alignment vertical="center" wrapText="1"/>
    </xf>
    <xf numFmtId="0" fontId="15" fillId="9" borderId="29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4" borderId="37" xfId="0" applyFont="1" applyFill="1" applyBorder="1" applyAlignment="1">
      <alignment vertical="center"/>
    </xf>
    <xf numFmtId="0" fontId="19" fillId="4" borderId="37" xfId="0" applyFont="1" applyFill="1" applyBorder="1" applyAlignment="1">
      <alignment vertical="center" wrapText="1"/>
    </xf>
    <xf numFmtId="0" fontId="19" fillId="4" borderId="38" xfId="0" applyFont="1" applyFill="1" applyBorder="1" applyAlignment="1">
      <alignment vertical="center" wrapText="1"/>
    </xf>
    <xf numFmtId="0" fontId="13" fillId="4" borderId="39" xfId="0" applyFont="1" applyFill="1" applyBorder="1" applyAlignment="1">
      <alignment vertical="center"/>
    </xf>
    <xf numFmtId="0" fontId="9" fillId="4" borderId="39" xfId="0" applyFont="1" applyFill="1" applyBorder="1" applyAlignment="1">
      <alignment vertical="center" wrapText="1"/>
    </xf>
    <xf numFmtId="0" fontId="9" fillId="4" borderId="40" xfId="0" applyFont="1" applyFill="1" applyBorder="1" applyAlignment="1">
      <alignment vertical="center" wrapText="1"/>
    </xf>
    <xf numFmtId="0" fontId="20" fillId="9" borderId="30" xfId="0" applyFont="1" applyFill="1" applyBorder="1" applyAlignment="1">
      <alignment vertical="center" wrapText="1"/>
    </xf>
    <xf numFmtId="0" fontId="15" fillId="9" borderId="41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166" fontId="13" fillId="0" borderId="0" xfId="0" applyNumberFormat="1" applyFont="1" applyAlignment="1">
      <alignment horizontal="center" vertical="center" wrapText="1"/>
    </xf>
    <xf numFmtId="166" fontId="22" fillId="0" borderId="0" xfId="0" applyNumberFormat="1" applyFont="1" applyAlignment="1">
      <alignment horizontal="center" vertical="center" wrapText="1"/>
    </xf>
    <xf numFmtId="164" fontId="13" fillId="0" borderId="30" xfId="0" applyNumberFormat="1" applyFont="1" applyBorder="1" applyAlignment="1">
      <alignment horizontal="center" vertical="center" wrapText="1"/>
    </xf>
    <xf numFmtId="0" fontId="19" fillId="4" borderId="42" xfId="0" applyFont="1" applyFill="1" applyBorder="1" applyAlignment="1">
      <alignment vertical="center" wrapText="1"/>
    </xf>
    <xf numFmtId="0" fontId="15" fillId="9" borderId="29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10" borderId="0" xfId="0" applyFill="1"/>
    <xf numFmtId="0" fontId="23" fillId="10" borderId="0" xfId="0" applyFont="1" applyFill="1" applyAlignment="1">
      <alignment vertical="center" wrapText="1"/>
    </xf>
    <xf numFmtId="0" fontId="23" fillId="10" borderId="0" xfId="0" applyFont="1" applyFill="1" applyAlignment="1">
      <alignment horizontal="center" vertical="center" wrapText="1"/>
    </xf>
    <xf numFmtId="0" fontId="9" fillId="10" borderId="0" xfId="0" applyFont="1" applyFill="1"/>
    <xf numFmtId="0" fontId="9" fillId="10" borderId="0" xfId="0" applyFont="1" applyFill="1" applyAlignment="1">
      <alignment vertical="center" wrapText="1"/>
    </xf>
    <xf numFmtId="0" fontId="24" fillId="10" borderId="0" xfId="0" applyFont="1" applyFill="1" applyAlignment="1">
      <alignment vertical="center"/>
    </xf>
    <xf numFmtId="0" fontId="9" fillId="10" borderId="0" xfId="0" applyFont="1" applyFill="1" applyAlignment="1">
      <alignment vertical="center"/>
    </xf>
    <xf numFmtId="0" fontId="15" fillId="10" borderId="0" xfId="0" applyFont="1" applyFill="1" applyAlignment="1">
      <alignment horizontal="right" vertical="center"/>
    </xf>
    <xf numFmtId="14" fontId="15" fillId="10" borderId="0" xfId="0" applyNumberFormat="1" applyFont="1" applyFill="1" applyAlignment="1">
      <alignment horizontal="left" vertical="center"/>
    </xf>
    <xf numFmtId="0" fontId="9" fillId="4" borderId="22" xfId="0" applyFont="1" applyFill="1" applyBorder="1" applyAlignment="1">
      <alignment vertical="center"/>
    </xf>
    <xf numFmtId="0" fontId="9" fillId="4" borderId="25" xfId="0" applyFont="1" applyFill="1" applyBorder="1" applyAlignment="1">
      <alignment vertical="center"/>
    </xf>
    <xf numFmtId="0" fontId="25" fillId="5" borderId="28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6" fillId="0" borderId="0" xfId="0" applyFont="1"/>
    <xf numFmtId="0" fontId="26" fillId="10" borderId="0" xfId="0" applyFont="1" applyFill="1"/>
    <xf numFmtId="0" fontId="26" fillId="11" borderId="0" xfId="0" applyFont="1" applyFill="1"/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11" borderId="0" xfId="0" applyFont="1" applyFill="1"/>
    <xf numFmtId="0" fontId="30" fillId="0" borderId="0" xfId="0" applyFont="1"/>
    <xf numFmtId="0" fontId="30" fillId="11" borderId="0" xfId="0" applyFont="1" applyFill="1" applyAlignment="1">
      <alignment horizontal="center"/>
    </xf>
    <xf numFmtId="0" fontId="30" fillId="4" borderId="0" xfId="0" applyFont="1" applyFill="1" applyAlignment="1">
      <alignment horizontal="center"/>
    </xf>
    <xf numFmtId="0" fontId="31" fillId="4" borderId="0" xfId="0" applyFont="1" applyFill="1" applyAlignment="1">
      <alignment horizontal="left" vertical="center" indent="1"/>
    </xf>
    <xf numFmtId="0" fontId="31" fillId="4" borderId="0" xfId="0" applyFont="1" applyFill="1" applyAlignment="1">
      <alignment horizontal="center"/>
    </xf>
    <xf numFmtId="0" fontId="30" fillId="10" borderId="0" xfId="0" applyFont="1" applyFill="1"/>
    <xf numFmtId="0" fontId="26" fillId="11" borderId="0" xfId="0" applyFont="1" applyFill="1" applyAlignment="1">
      <alignment horizontal="center"/>
    </xf>
    <xf numFmtId="0" fontId="26" fillId="5" borderId="4" xfId="0" applyFont="1" applyFill="1" applyBorder="1" applyAlignment="1">
      <alignment horizontal="left"/>
    </xf>
    <xf numFmtId="0" fontId="26" fillId="11" borderId="5" xfId="0" applyFont="1" applyFill="1" applyBorder="1" applyAlignment="1">
      <alignment horizontal="left" vertical="center" indent="1"/>
    </xf>
    <xf numFmtId="167" fontId="26" fillId="11" borderId="5" xfId="0" applyNumberFormat="1" applyFont="1" applyFill="1" applyBorder="1" applyAlignment="1">
      <alignment horizontal="center"/>
    </xf>
    <xf numFmtId="167" fontId="26" fillId="11" borderId="6" xfId="0" applyNumberFormat="1" applyFont="1" applyFill="1" applyBorder="1" applyAlignment="1">
      <alignment horizontal="center"/>
    </xf>
    <xf numFmtId="0" fontId="26" fillId="5" borderId="9" xfId="0" applyFont="1" applyFill="1" applyBorder="1" applyAlignment="1">
      <alignment horizontal="left"/>
    </xf>
    <xf numFmtId="0" fontId="26" fillId="11" borderId="0" xfId="0" applyFont="1" applyFill="1" applyAlignment="1">
      <alignment horizontal="left" vertical="center" indent="1"/>
    </xf>
    <xf numFmtId="167" fontId="26" fillId="11" borderId="0" xfId="0" applyNumberFormat="1" applyFont="1" applyFill="1" applyAlignment="1">
      <alignment horizontal="center"/>
    </xf>
    <xf numFmtId="167" fontId="26" fillId="11" borderId="10" xfId="0" applyNumberFormat="1" applyFont="1" applyFill="1" applyBorder="1" applyAlignment="1">
      <alignment horizontal="center"/>
    </xf>
    <xf numFmtId="0" fontId="30" fillId="5" borderId="12" xfId="0" applyFont="1" applyFill="1" applyBorder="1" applyAlignment="1">
      <alignment horizontal="right"/>
    </xf>
    <xf numFmtId="0" fontId="30" fillId="5" borderId="3" xfId="0" applyFont="1" applyFill="1" applyBorder="1" applyAlignment="1">
      <alignment horizontal="right"/>
    </xf>
    <xf numFmtId="167" fontId="30" fillId="5" borderId="3" xfId="0" applyNumberFormat="1" applyFont="1" applyFill="1" applyBorder="1" applyAlignment="1">
      <alignment horizontal="center"/>
    </xf>
    <xf numFmtId="167" fontId="30" fillId="5" borderId="13" xfId="0" applyNumberFormat="1" applyFont="1" applyFill="1" applyBorder="1" applyAlignment="1">
      <alignment horizontal="center"/>
    </xf>
    <xf numFmtId="0" fontId="26" fillId="12" borderId="4" xfId="0" applyFont="1" applyFill="1" applyBorder="1" applyAlignment="1">
      <alignment horizontal="left"/>
    </xf>
    <xf numFmtId="168" fontId="26" fillId="13" borderId="5" xfId="0" applyNumberFormat="1" applyFont="1" applyFill="1" applyBorder="1" applyAlignment="1">
      <alignment horizontal="center"/>
    </xf>
    <xf numFmtId="168" fontId="26" fillId="13" borderId="6" xfId="0" applyNumberFormat="1" applyFont="1" applyFill="1" applyBorder="1" applyAlignment="1">
      <alignment horizontal="center"/>
    </xf>
    <xf numFmtId="0" fontId="26" fillId="12" borderId="9" xfId="0" applyFont="1" applyFill="1" applyBorder="1" applyAlignment="1">
      <alignment horizontal="left"/>
    </xf>
    <xf numFmtId="169" fontId="26" fillId="13" borderId="0" xfId="0" applyNumberFormat="1" applyFont="1" applyFill="1" applyAlignment="1">
      <alignment horizontal="center"/>
    </xf>
    <xf numFmtId="169" fontId="26" fillId="13" borderId="10" xfId="0" applyNumberFormat="1" applyFont="1" applyFill="1" applyBorder="1" applyAlignment="1">
      <alignment horizontal="center"/>
    </xf>
    <xf numFmtId="0" fontId="32" fillId="12" borderId="0" xfId="0" applyFont="1" applyFill="1" applyAlignment="1">
      <alignment horizontal="left" vertical="center" indent="1"/>
    </xf>
    <xf numFmtId="2" fontId="33" fillId="12" borderId="0" xfId="0" applyNumberFormat="1" applyFont="1" applyFill="1" applyAlignment="1">
      <alignment horizontal="center"/>
    </xf>
    <xf numFmtId="168" fontId="26" fillId="13" borderId="0" xfId="0" applyNumberFormat="1" applyFont="1" applyFill="1" applyAlignment="1">
      <alignment horizontal="center"/>
    </xf>
    <xf numFmtId="168" fontId="26" fillId="13" borderId="10" xfId="0" applyNumberFormat="1" applyFont="1" applyFill="1" applyBorder="1" applyAlignment="1">
      <alignment horizontal="center"/>
    </xf>
    <xf numFmtId="0" fontId="26" fillId="12" borderId="9" xfId="0" applyFont="1" applyFill="1" applyBorder="1" applyAlignment="1">
      <alignment horizontal="right"/>
    </xf>
    <xf numFmtId="9" fontId="26" fillId="11" borderId="0" xfId="0" applyNumberFormat="1" applyFont="1" applyFill="1" applyAlignment="1">
      <alignment horizontal="left" vertical="center" indent="1"/>
    </xf>
    <xf numFmtId="170" fontId="26" fillId="13" borderId="0" xfId="0" applyNumberFormat="1" applyFont="1" applyFill="1" applyAlignment="1">
      <alignment horizontal="center"/>
    </xf>
    <xf numFmtId="170" fontId="26" fillId="13" borderId="10" xfId="0" applyNumberFormat="1" applyFont="1" applyFill="1" applyBorder="1" applyAlignment="1">
      <alignment horizontal="center"/>
    </xf>
    <xf numFmtId="0" fontId="30" fillId="12" borderId="12" xfId="0" applyFont="1" applyFill="1" applyBorder="1"/>
    <xf numFmtId="0" fontId="30" fillId="12" borderId="3" xfId="0" applyFont="1" applyFill="1" applyBorder="1" applyAlignment="1">
      <alignment horizontal="right"/>
    </xf>
    <xf numFmtId="167" fontId="30" fillId="14" borderId="3" xfId="0" applyNumberFormat="1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0" fontId="26" fillId="11" borderId="0" xfId="0" applyFont="1" applyFill="1" applyAlignment="1">
      <alignment horizontal="left"/>
    </xf>
    <xf numFmtId="0" fontId="26" fillId="15" borderId="4" xfId="0" applyFont="1" applyFill="1" applyBorder="1" applyAlignment="1">
      <alignment horizontal="left"/>
    </xf>
    <xf numFmtId="0" fontId="26" fillId="11" borderId="5" xfId="0" applyFont="1" applyFill="1" applyBorder="1" applyAlignment="1">
      <alignment horizontal="left"/>
    </xf>
    <xf numFmtId="0" fontId="26" fillId="10" borderId="0" xfId="0" applyFont="1" applyFill="1" applyAlignment="1">
      <alignment horizontal="left"/>
    </xf>
    <xf numFmtId="0" fontId="34" fillId="11" borderId="0" xfId="0" applyFont="1" applyFill="1" applyAlignment="1">
      <alignment horizontal="left"/>
    </xf>
    <xf numFmtId="0" fontId="26" fillId="15" borderId="9" xfId="0" applyFont="1" applyFill="1" applyBorder="1" applyAlignment="1">
      <alignment horizontal="left"/>
    </xf>
    <xf numFmtId="0" fontId="30" fillId="15" borderId="12" xfId="0" applyFont="1" applyFill="1" applyBorder="1"/>
    <xf numFmtId="0" fontId="30" fillId="15" borderId="3" xfId="0" applyFont="1" applyFill="1" applyBorder="1" applyAlignment="1">
      <alignment horizontal="right"/>
    </xf>
    <xf numFmtId="167" fontId="30" fillId="15" borderId="3" xfId="0" applyNumberFormat="1" applyFont="1" applyFill="1" applyBorder="1" applyAlignment="1">
      <alignment horizontal="center"/>
    </xf>
    <xf numFmtId="167" fontId="30" fillId="15" borderId="13" xfId="0" applyNumberFormat="1" applyFont="1" applyFill="1" applyBorder="1" applyAlignment="1">
      <alignment horizontal="center"/>
    </xf>
    <xf numFmtId="3" fontId="26" fillId="11" borderId="0" xfId="0" applyNumberFormat="1" applyFont="1" applyFill="1" applyAlignment="1">
      <alignment horizontal="center"/>
    </xf>
    <xf numFmtId="0" fontId="35" fillId="11" borderId="0" xfId="0" applyFont="1" applyFill="1" applyAlignment="1">
      <alignment horizontal="center"/>
    </xf>
    <xf numFmtId="0" fontId="26" fillId="16" borderId="4" xfId="0" applyFont="1" applyFill="1" applyBorder="1" applyAlignment="1">
      <alignment horizontal="left"/>
    </xf>
    <xf numFmtId="0" fontId="26" fillId="17" borderId="43" xfId="0" applyFont="1" applyFill="1" applyBorder="1" applyAlignment="1">
      <alignment horizontal="left"/>
    </xf>
    <xf numFmtId="171" fontId="26" fillId="17" borderId="43" xfId="0" applyNumberFormat="1" applyFont="1" applyFill="1" applyBorder="1" applyAlignment="1">
      <alignment horizontal="center"/>
    </xf>
    <xf numFmtId="171" fontId="26" fillId="17" borderId="6" xfId="0" applyNumberFormat="1" applyFont="1" applyFill="1" applyBorder="1" applyAlignment="1">
      <alignment horizontal="center"/>
    </xf>
    <xf numFmtId="0" fontId="26" fillId="16" borderId="9" xfId="0" applyFont="1" applyFill="1" applyBorder="1" applyAlignment="1">
      <alignment horizontal="left"/>
    </xf>
    <xf numFmtId="0" fontId="26" fillId="17" borderId="0" xfId="0" applyFont="1" applyFill="1" applyAlignment="1">
      <alignment horizontal="left"/>
    </xf>
    <xf numFmtId="171" fontId="26" fillId="17" borderId="0" xfId="0" applyNumberFormat="1" applyFont="1" applyFill="1" applyAlignment="1">
      <alignment horizontal="center"/>
    </xf>
    <xf numFmtId="171" fontId="26" fillId="17" borderId="10" xfId="0" applyNumberFormat="1" applyFont="1" applyFill="1" applyBorder="1" applyAlignment="1">
      <alignment horizontal="center"/>
    </xf>
    <xf numFmtId="0" fontId="30" fillId="16" borderId="12" xfId="0" applyFont="1" applyFill="1" applyBorder="1"/>
    <xf numFmtId="0" fontId="30" fillId="16" borderId="3" xfId="0" applyFont="1" applyFill="1" applyBorder="1" applyAlignment="1">
      <alignment horizontal="right"/>
    </xf>
    <xf numFmtId="171" fontId="30" fillId="16" borderId="3" xfId="0" applyNumberFormat="1" applyFont="1" applyFill="1" applyBorder="1" applyAlignment="1">
      <alignment horizontal="center"/>
    </xf>
    <xf numFmtId="171" fontId="30" fillId="16" borderId="13" xfId="0" applyNumberFormat="1" applyFont="1" applyFill="1" applyBorder="1" applyAlignment="1">
      <alignment horizontal="center"/>
    </xf>
    <xf numFmtId="0" fontId="36" fillId="11" borderId="0" xfId="0" applyFont="1" applyFill="1" applyAlignment="1">
      <alignment horizontal="right"/>
    </xf>
    <xf numFmtId="0" fontId="37" fillId="11" borderId="0" xfId="0" applyFont="1" applyFill="1" applyAlignment="1">
      <alignment horizontal="center"/>
    </xf>
    <xf numFmtId="0" fontId="37" fillId="11" borderId="0" xfId="0" applyFont="1" applyFill="1" applyAlignment="1">
      <alignment horizontal="left"/>
    </xf>
    <xf numFmtId="0" fontId="34" fillId="0" borderId="0" xfId="0" applyFont="1"/>
    <xf numFmtId="0" fontId="34" fillId="0" borderId="0" xfId="0" applyFont="1" applyAlignment="1">
      <alignment horizontal="center"/>
    </xf>
    <xf numFmtId="0" fontId="34" fillId="11" borderId="0" xfId="0" applyFont="1" applyFill="1"/>
    <xf numFmtId="0" fontId="34" fillId="11" borderId="0" xfId="0" applyFont="1" applyFill="1" applyAlignment="1">
      <alignment horizontal="center"/>
    </xf>
    <xf numFmtId="0" fontId="25" fillId="11" borderId="0" xfId="0" applyFont="1" applyFill="1"/>
    <xf numFmtId="0" fontId="24" fillId="0" borderId="0" xfId="0" applyFont="1" applyAlignment="1">
      <alignment horizontal="right" vertical="center"/>
    </xf>
    <xf numFmtId="0" fontId="18" fillId="10" borderId="0" xfId="0" applyFont="1" applyFill="1" applyAlignment="1">
      <alignment horizontal="left" vertical="center"/>
    </xf>
    <xf numFmtId="0" fontId="1" fillId="11" borderId="0" xfId="0" applyFont="1" applyFill="1"/>
    <xf numFmtId="0" fontId="25" fillId="4" borderId="0" xfId="0" applyFont="1" applyFill="1"/>
    <xf numFmtId="0" fontId="0" fillId="11" borderId="0" xfId="0" applyFill="1"/>
    <xf numFmtId="0" fontId="38" fillId="11" borderId="0" xfId="0" applyFont="1" applyFill="1" applyAlignment="1">
      <alignment horizontal="right"/>
    </xf>
    <xf numFmtId="0" fontId="15" fillId="11" borderId="0" xfId="0" applyFont="1" applyFill="1"/>
    <xf numFmtId="0" fontId="0" fillId="11" borderId="3" xfId="0" applyFill="1" applyBorder="1"/>
    <xf numFmtId="0" fontId="34" fillId="11" borderId="3" xfId="0" applyFont="1" applyFill="1" applyBorder="1" applyAlignment="1">
      <alignment horizontal="center"/>
    </xf>
    <xf numFmtId="0" fontId="0" fillId="4" borderId="0" xfId="0" applyFill="1"/>
    <xf numFmtId="0" fontId="25" fillId="4" borderId="0" xfId="0" applyFont="1" applyFill="1" applyAlignment="1">
      <alignment horizontal="right"/>
    </xf>
    <xf numFmtId="10" fontId="39" fillId="5" borderId="44" xfId="0" applyNumberFormat="1" applyFont="1" applyFill="1" applyBorder="1" applyAlignment="1">
      <alignment horizontal="center"/>
    </xf>
    <xf numFmtId="0" fontId="25" fillId="11" borderId="0" xfId="0" applyFont="1" applyFill="1" applyAlignment="1">
      <alignment horizontal="right"/>
    </xf>
    <xf numFmtId="0" fontId="39" fillId="11" borderId="0" xfId="0" applyFont="1" applyFill="1" applyAlignment="1">
      <alignment horizontal="center"/>
    </xf>
    <xf numFmtId="0" fontId="40" fillId="0" borderId="0" xfId="0" applyFont="1"/>
    <xf numFmtId="0" fontId="40" fillId="11" borderId="0" xfId="0" applyFont="1" applyFill="1"/>
    <xf numFmtId="0" fontId="40" fillId="11" borderId="0" xfId="0" applyFont="1" applyFill="1" applyAlignment="1">
      <alignment horizontal="center"/>
    </xf>
    <xf numFmtId="0" fontId="41" fillId="4" borderId="28" xfId="0" applyFont="1" applyFill="1" applyBorder="1" applyAlignment="1">
      <alignment horizontal="center"/>
    </xf>
    <xf numFmtId="0" fontId="15" fillId="4" borderId="28" xfId="0" applyFont="1" applyFill="1" applyBorder="1" applyAlignment="1">
      <alignment horizontal="right"/>
    </xf>
    <xf numFmtId="164" fontId="0" fillId="13" borderId="28" xfId="0" applyNumberFormat="1" applyFill="1" applyBorder="1" applyAlignment="1">
      <alignment horizontal="center" vertical="center"/>
    </xf>
    <xf numFmtId="164" fontId="25" fillId="13" borderId="28" xfId="0" applyNumberFormat="1" applyFont="1" applyFill="1" applyBorder="1" applyAlignment="1">
      <alignment horizontal="center" vertical="center"/>
    </xf>
    <xf numFmtId="164" fontId="0" fillId="11" borderId="0" xfId="0" applyNumberForma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3" borderId="28" xfId="0" applyNumberFormat="1" applyFill="1" applyBorder="1" applyAlignment="1">
      <alignment horizontal="center" vertical="center"/>
    </xf>
    <xf numFmtId="164" fontId="25" fillId="11" borderId="0" xfId="0" applyNumberFormat="1" applyFont="1" applyFill="1" applyAlignment="1">
      <alignment vertical="center"/>
    </xf>
    <xf numFmtId="10" fontId="0" fillId="11" borderId="0" xfId="0" applyNumberFormat="1" applyFill="1" applyAlignment="1">
      <alignment horizontal="center" vertical="center"/>
    </xf>
    <xf numFmtId="172" fontId="37" fillId="4" borderId="28" xfId="0" applyNumberFormat="1" applyFont="1" applyFill="1" applyBorder="1" applyAlignment="1">
      <alignment horizontal="center"/>
    </xf>
    <xf numFmtId="0" fontId="34" fillId="3" borderId="28" xfId="0" applyFont="1" applyFill="1" applyBorder="1" applyAlignment="1">
      <alignment horizontal="center"/>
    </xf>
    <xf numFmtId="0" fontId="37" fillId="5" borderId="28" xfId="0" applyFont="1" applyFill="1" applyBorder="1" applyAlignment="1">
      <alignment horizontal="center"/>
    </xf>
    <xf numFmtId="0" fontId="34" fillId="5" borderId="28" xfId="0" applyFont="1" applyFill="1" applyBorder="1"/>
    <xf numFmtId="173" fontId="34" fillId="5" borderId="28" xfId="0" applyNumberFormat="1" applyFont="1" applyFill="1" applyBorder="1" applyAlignment="1">
      <alignment horizontal="center"/>
    </xf>
    <xf numFmtId="172" fontId="34" fillId="5" borderId="28" xfId="0" applyNumberFormat="1" applyFont="1" applyFill="1" applyBorder="1" applyAlignment="1">
      <alignment horizontal="center"/>
    </xf>
    <xf numFmtId="0" fontId="37" fillId="18" borderId="28" xfId="0" applyFont="1" applyFill="1" applyBorder="1" applyAlignment="1">
      <alignment horizontal="center"/>
    </xf>
    <xf numFmtId="0" fontId="34" fillId="18" borderId="28" xfId="0" applyFont="1" applyFill="1" applyBorder="1"/>
    <xf numFmtId="173" fontId="34" fillId="18" borderId="28" xfId="0" applyNumberFormat="1" applyFont="1" applyFill="1" applyBorder="1" applyAlignment="1">
      <alignment horizontal="center"/>
    </xf>
    <xf numFmtId="172" fontId="34" fillId="18" borderId="28" xfId="0" applyNumberFormat="1" applyFont="1" applyFill="1" applyBorder="1" applyAlignment="1">
      <alignment horizontal="center"/>
    </xf>
    <xf numFmtId="0" fontId="37" fillId="15" borderId="28" xfId="0" applyFont="1" applyFill="1" applyBorder="1" applyAlignment="1">
      <alignment horizontal="center"/>
    </xf>
    <xf numFmtId="0" fontId="34" fillId="15" borderId="28" xfId="0" applyFont="1" applyFill="1" applyBorder="1"/>
    <xf numFmtId="173" fontId="34" fillId="15" borderId="28" xfId="0" applyNumberFormat="1" applyFont="1" applyFill="1" applyBorder="1" applyAlignment="1">
      <alignment horizontal="center"/>
    </xf>
    <xf numFmtId="172" fontId="34" fillId="15" borderId="28" xfId="0" applyNumberFormat="1" applyFont="1" applyFill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4" fillId="0" borderId="28" xfId="0" applyFont="1" applyBorder="1"/>
    <xf numFmtId="173" fontId="34" fillId="0" borderId="28" xfId="0" applyNumberFormat="1" applyFont="1" applyBorder="1" applyAlignment="1">
      <alignment horizontal="center"/>
    </xf>
    <xf numFmtId="172" fontId="34" fillId="0" borderId="28" xfId="0" applyNumberFormat="1" applyFont="1" applyBorder="1" applyAlignment="1">
      <alignment horizontal="center"/>
    </xf>
    <xf numFmtId="174" fontId="34" fillId="0" borderId="28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4" fillId="5" borderId="25" xfId="0" applyFont="1" applyFill="1" applyBorder="1"/>
    <xf numFmtId="172" fontId="34" fillId="5" borderId="40" xfId="0" applyNumberFormat="1" applyFont="1" applyFill="1" applyBorder="1" applyAlignment="1">
      <alignment horizontal="center"/>
    </xf>
    <xf numFmtId="173" fontId="42" fillId="0" borderId="31" xfId="0" applyNumberFormat="1" applyFont="1" applyBorder="1" applyAlignment="1">
      <alignment horizontal="center"/>
    </xf>
    <xf numFmtId="0" fontId="34" fillId="19" borderId="29" xfId="0" applyFont="1" applyFill="1" applyBorder="1"/>
    <xf numFmtId="172" fontId="34" fillId="19" borderId="41" xfId="0" applyNumberFormat="1" applyFont="1" applyFill="1" applyBorder="1" applyAlignment="1">
      <alignment horizontal="center"/>
    </xf>
    <xf numFmtId="173" fontId="42" fillId="0" borderId="28" xfId="0" applyNumberFormat="1" applyFont="1" applyBorder="1" applyAlignment="1">
      <alignment horizontal="center"/>
    </xf>
    <xf numFmtId="172" fontId="34" fillId="0" borderId="0" xfId="0" applyNumberFormat="1" applyFont="1" applyAlignment="1">
      <alignment horizontal="center"/>
    </xf>
    <xf numFmtId="0" fontId="0" fillId="9" borderId="45" xfId="0" applyFill="1" applyBorder="1"/>
    <xf numFmtId="0" fontId="1" fillId="9" borderId="46" xfId="0" applyFont="1" applyFill="1" applyBorder="1" applyAlignment="1">
      <alignment horizontal="center"/>
    </xf>
    <xf numFmtId="0" fontId="1" fillId="9" borderId="47" xfId="0" applyFont="1" applyFill="1" applyBorder="1" applyAlignment="1">
      <alignment horizontal="center"/>
    </xf>
    <xf numFmtId="0" fontId="1" fillId="10" borderId="0" xfId="0" applyFont="1" applyFill="1" applyAlignment="1">
      <alignment horizontal="center"/>
    </xf>
    <xf numFmtId="0" fontId="0" fillId="9" borderId="48" xfId="0" applyFill="1" applyBorder="1"/>
    <xf numFmtId="0" fontId="25" fillId="9" borderId="49" xfId="0" applyFont="1" applyFill="1" applyBorder="1" applyAlignment="1">
      <alignment horizontal="center" vertical="center"/>
    </xf>
    <xf numFmtId="0" fontId="25" fillId="9" borderId="50" xfId="0" applyFont="1" applyFill="1" applyBorder="1" applyAlignment="1">
      <alignment horizontal="center" vertical="center"/>
    </xf>
    <xf numFmtId="0" fontId="25" fillId="10" borderId="0" xfId="0" applyFon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20" borderId="51" xfId="0" applyFill="1" applyBorder="1" applyAlignment="1">
      <alignment horizontal="right" vertical="center" wrapText="1"/>
    </xf>
    <xf numFmtId="164" fontId="0" fillId="20" borderId="52" xfId="0" applyNumberFormat="1" applyFill="1" applyBorder="1" applyAlignment="1">
      <alignment horizontal="center" vertical="center"/>
    </xf>
    <xf numFmtId="164" fontId="0" fillId="20" borderId="53" xfId="0" applyNumberFormat="1" applyFill="1" applyBorder="1" applyAlignment="1">
      <alignment horizontal="center" vertical="center"/>
    </xf>
    <xf numFmtId="164" fontId="0" fillId="10" borderId="0" xfId="0" applyNumberFormat="1" applyFill="1" applyAlignment="1">
      <alignment horizontal="center" vertical="center"/>
    </xf>
    <xf numFmtId="0" fontId="0" fillId="10" borderId="0" xfId="0" applyFill="1" applyAlignment="1">
      <alignment wrapText="1"/>
    </xf>
    <xf numFmtId="0" fontId="0" fillId="10" borderId="0" xfId="0" applyFill="1" applyAlignment="1">
      <alignment vertical="center"/>
    </xf>
    <xf numFmtId="0" fontId="25" fillId="9" borderId="28" xfId="0" applyFont="1" applyFill="1" applyBorder="1" applyAlignment="1">
      <alignment horizontal="right" vertical="center"/>
    </xf>
    <xf numFmtId="0" fontId="25" fillId="9" borderId="28" xfId="0" applyFont="1" applyFill="1" applyBorder="1" applyAlignment="1">
      <alignment horizontal="center" vertical="center"/>
    </xf>
    <xf numFmtId="0" fontId="1" fillId="20" borderId="28" xfId="0" applyFont="1" applyFill="1" applyBorder="1" applyAlignment="1">
      <alignment horizontal="right" vertical="center"/>
    </xf>
    <xf numFmtId="172" fontId="0" fillId="21" borderId="28" xfId="0" applyNumberFormat="1" applyFill="1" applyBorder="1" applyAlignment="1">
      <alignment horizontal="right" vertical="center" indent="1"/>
    </xf>
    <xf numFmtId="172" fontId="0" fillId="20" borderId="28" xfId="0" applyNumberFormat="1" applyFill="1" applyBorder="1" applyAlignment="1">
      <alignment horizontal="right" vertical="center" indent="1"/>
    </xf>
    <xf numFmtId="0" fontId="1" fillId="10" borderId="0" xfId="0" applyFont="1" applyFill="1"/>
    <xf numFmtId="0" fontId="25" fillId="9" borderId="28" xfId="0" applyFont="1" applyFill="1" applyBorder="1"/>
    <xf numFmtId="0" fontId="25" fillId="9" borderId="28" xfId="0" applyFont="1" applyFill="1" applyBorder="1" applyAlignment="1">
      <alignment horizontal="center"/>
    </xf>
    <xf numFmtId="0" fontId="25" fillId="22" borderId="28" xfId="0" applyFont="1" applyFill="1" applyBorder="1"/>
    <xf numFmtId="0" fontId="1" fillId="22" borderId="28" xfId="0" applyFont="1" applyFill="1" applyBorder="1" applyAlignment="1">
      <alignment vertical="center"/>
    </xf>
    <xf numFmtId="0" fontId="0" fillId="22" borderId="28" xfId="0" applyFill="1" applyBorder="1" applyAlignment="1">
      <alignment vertical="center"/>
    </xf>
    <xf numFmtId="172" fontId="0" fillId="22" borderId="28" xfId="0" applyNumberFormat="1" applyFill="1" applyBorder="1" applyAlignment="1">
      <alignment vertical="center"/>
    </xf>
    <xf numFmtId="0" fontId="1" fillId="10" borderId="0" xfId="0" applyFont="1" applyFill="1" applyAlignment="1">
      <alignment vertical="center"/>
    </xf>
    <xf numFmtId="175" fontId="1" fillId="23" borderId="28" xfId="0" applyNumberFormat="1" applyFont="1" applyFill="1" applyBorder="1" applyAlignment="1">
      <alignment horizontal="center" vertical="center"/>
    </xf>
    <xf numFmtId="175" fontId="0" fillId="22" borderId="28" xfId="0" applyNumberFormat="1" applyFill="1" applyBorder="1" applyAlignment="1">
      <alignment horizontal="center" vertical="center"/>
    </xf>
    <xf numFmtId="175" fontId="0" fillId="0" borderId="28" xfId="0" applyNumberFormat="1" applyBorder="1" applyAlignment="1">
      <alignment horizontal="center" vertical="center"/>
    </xf>
    <xf numFmtId="172" fontId="0" fillId="0" borderId="28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1" fontId="1" fillId="0" borderId="28" xfId="0" applyNumberFormat="1" applyFont="1" applyBorder="1" applyAlignment="1">
      <alignment horizontal="center" vertical="center"/>
    </xf>
    <xf numFmtId="0" fontId="0" fillId="22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28" xfId="0" applyFont="1" applyBorder="1" applyAlignment="1">
      <alignment vertical="center"/>
    </xf>
    <xf numFmtId="0" fontId="25" fillId="22" borderId="28" xfId="0" applyFont="1" applyFill="1" applyBorder="1" applyAlignment="1">
      <alignment vertical="center"/>
    </xf>
    <xf numFmtId="2" fontId="0" fillId="22" borderId="28" xfId="0" applyNumberFormat="1" applyFill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0" fontId="25" fillId="10" borderId="0" xfId="0" applyFont="1" applyFill="1" applyAlignment="1">
      <alignment vertical="center"/>
    </xf>
    <xf numFmtId="0" fontId="25" fillId="19" borderId="28" xfId="0" applyFont="1" applyFill="1" applyBorder="1" applyAlignment="1">
      <alignment vertical="center"/>
    </xf>
    <xf numFmtId="0" fontId="25" fillId="19" borderId="28" xfId="0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1" fillId="19" borderId="28" xfId="0" applyFont="1" applyFill="1" applyBorder="1" applyAlignment="1">
      <alignment vertical="center"/>
    </xf>
    <xf numFmtId="164" fontId="0" fillId="19" borderId="28" xfId="0" applyNumberFormat="1" applyFill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25" fillId="19" borderId="31" xfId="0" applyFont="1" applyFill="1" applyBorder="1" applyAlignment="1">
      <alignment vertical="center"/>
    </xf>
    <xf numFmtId="0" fontId="1" fillId="19" borderId="31" xfId="0" applyFont="1" applyFill="1" applyBorder="1" applyAlignment="1">
      <alignment vertical="center"/>
    </xf>
    <xf numFmtId="2" fontId="0" fillId="19" borderId="31" xfId="0" applyNumberFormat="1" applyFill="1" applyBorder="1" applyAlignment="1">
      <alignment horizontal="center" vertical="center"/>
    </xf>
    <xf numFmtId="0" fontId="25" fillId="24" borderId="0" xfId="0" applyFont="1" applyFill="1" applyAlignment="1">
      <alignment vertical="center"/>
    </xf>
    <xf numFmtId="175" fontId="25" fillId="24" borderId="0" xfId="0" applyNumberFormat="1" applyFont="1" applyFill="1" applyAlignment="1">
      <alignment horizontal="center" vertical="center"/>
    </xf>
    <xf numFmtId="0" fontId="43" fillId="10" borderId="0" xfId="0" applyFont="1" applyFill="1"/>
    <xf numFmtId="0" fontId="1" fillId="19" borderId="54" xfId="0" applyFont="1" applyFill="1" applyBorder="1" applyAlignment="1">
      <alignment vertical="center"/>
    </xf>
    <xf numFmtId="0" fontId="0" fillId="10" borderId="55" xfId="0" applyFill="1" applyBorder="1"/>
    <xf numFmtId="0" fontId="0" fillId="10" borderId="56" xfId="0" applyFill="1" applyBorder="1"/>
    <xf numFmtId="0" fontId="1" fillId="19" borderId="57" xfId="0" applyFont="1" applyFill="1" applyBorder="1" applyAlignment="1">
      <alignment vertical="center"/>
    </xf>
    <xf numFmtId="0" fontId="0" fillId="10" borderId="58" xfId="0" applyFill="1" applyBorder="1"/>
    <xf numFmtId="0" fontId="0" fillId="10" borderId="59" xfId="0" applyFill="1" applyBorder="1"/>
    <xf numFmtId="167" fontId="54" fillId="14" borderId="3" xfId="0" applyNumberFormat="1" applyFont="1" applyFill="1" applyBorder="1" applyAlignment="1">
      <alignment horizontal="center"/>
    </xf>
    <xf numFmtId="168" fontId="53" fillId="13" borderId="5" xfId="0" applyNumberFormat="1" applyFont="1" applyFill="1" applyBorder="1" applyAlignment="1">
      <alignment horizontal="center"/>
    </xf>
    <xf numFmtId="168" fontId="53" fillId="13" borderId="0" xfId="0" applyNumberFormat="1" applyFont="1" applyFill="1" applyAlignment="1">
      <alignment horizontal="center"/>
    </xf>
    <xf numFmtId="0" fontId="20" fillId="5" borderId="32" xfId="0" applyFont="1" applyFill="1" applyBorder="1" applyAlignment="1">
      <alignment horizontal="center" vertical="center" wrapText="1"/>
    </xf>
    <xf numFmtId="0" fontId="20" fillId="5" borderId="31" xfId="0" applyFont="1" applyFill="1" applyBorder="1" applyAlignment="1">
      <alignment horizontal="center" vertical="center" wrapText="1"/>
    </xf>
    <xf numFmtId="0" fontId="15" fillId="0" borderId="32" xfId="1" applyFont="1" applyBorder="1" applyAlignment="1">
      <alignment horizontal="center" vertical="center" wrapText="1"/>
    </xf>
    <xf numFmtId="0" fontId="15" fillId="0" borderId="31" xfId="1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51" fillId="0" borderId="32" xfId="1" applyFont="1" applyBorder="1" applyAlignment="1">
      <alignment horizontal="center" vertical="center" wrapText="1"/>
    </xf>
    <xf numFmtId="0" fontId="21" fillId="0" borderId="31" xfId="1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2" fillId="2" borderId="32" xfId="2" applyBorder="1" applyAlignment="1">
      <alignment horizontal="center" vertical="center" wrapText="1"/>
    </xf>
    <xf numFmtId="0" fontId="2" fillId="2" borderId="31" xfId="2" applyBorder="1" applyAlignment="1">
      <alignment horizontal="center" vertical="center" wrapText="1"/>
    </xf>
    <xf numFmtId="0" fontId="15" fillId="5" borderId="22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left" vertical="center" wrapText="1"/>
    </xf>
    <xf numFmtId="0" fontId="13" fillId="8" borderId="5" xfId="0" applyFont="1" applyFill="1" applyBorder="1" applyAlignment="1">
      <alignment horizontal="left" vertical="center" wrapText="1"/>
    </xf>
    <xf numFmtId="0" fontId="13" fillId="8" borderId="6" xfId="0" applyFont="1" applyFill="1" applyBorder="1" applyAlignment="1">
      <alignment horizontal="left" vertical="center" wrapText="1"/>
    </xf>
    <xf numFmtId="0" fontId="13" fillId="8" borderId="9" xfId="0" applyFont="1" applyFill="1" applyBorder="1" applyAlignment="1">
      <alignment horizontal="left" vertical="center" wrapText="1"/>
    </xf>
    <xf numFmtId="0" fontId="13" fillId="8" borderId="0" xfId="0" applyFont="1" applyFill="1" applyAlignment="1">
      <alignment horizontal="left" vertical="center" wrapText="1"/>
    </xf>
    <xf numFmtId="0" fontId="13" fillId="8" borderId="10" xfId="0" applyFont="1" applyFill="1" applyBorder="1" applyAlignment="1">
      <alignment horizontal="left" vertical="center" wrapText="1"/>
    </xf>
    <xf numFmtId="0" fontId="13" fillId="8" borderId="12" xfId="0" applyFont="1" applyFill="1" applyBorder="1" applyAlignment="1">
      <alignment horizontal="left" vertical="center" wrapText="1"/>
    </xf>
    <xf numFmtId="0" fontId="13" fillId="8" borderId="3" xfId="0" applyFont="1" applyFill="1" applyBorder="1" applyAlignment="1">
      <alignment horizontal="left" vertical="center" wrapText="1"/>
    </xf>
    <xf numFmtId="0" fontId="13" fillId="8" borderId="1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3" fillId="8" borderId="16" xfId="0" applyFont="1" applyFill="1" applyBorder="1" applyAlignment="1">
      <alignment horizontal="left" vertical="center" wrapText="1"/>
    </xf>
    <xf numFmtId="0" fontId="13" fillId="8" borderId="18" xfId="0" applyFont="1" applyFill="1" applyBorder="1" applyAlignment="1">
      <alignment horizontal="left" vertical="center" wrapText="1"/>
    </xf>
    <xf numFmtId="0" fontId="13" fillId="8" borderId="20" xfId="0" applyFont="1" applyFill="1" applyBorder="1" applyAlignment="1">
      <alignment horizontal="left" vertical="center" wrapText="1"/>
    </xf>
    <xf numFmtId="0" fontId="13" fillId="8" borderId="4" xfId="0" applyFont="1" applyFill="1" applyBorder="1" applyAlignment="1">
      <alignment horizontal="left" wrapText="1"/>
    </xf>
    <xf numFmtId="0" fontId="13" fillId="8" borderId="5" xfId="0" applyFont="1" applyFill="1" applyBorder="1" applyAlignment="1">
      <alignment horizontal="left" wrapText="1"/>
    </xf>
    <xf numFmtId="0" fontId="13" fillId="8" borderId="12" xfId="0" applyFont="1" applyFill="1" applyBorder="1" applyAlignment="1">
      <alignment horizontal="left" wrapText="1"/>
    </xf>
    <xf numFmtId="0" fontId="13" fillId="8" borderId="3" xfId="0" applyFont="1" applyFill="1" applyBorder="1" applyAlignment="1">
      <alignment horizontal="left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left" vertical="center"/>
    </xf>
    <xf numFmtId="0" fontId="3" fillId="4" borderId="38" xfId="0" applyFont="1" applyFill="1" applyBorder="1" applyAlignment="1">
      <alignment horizontal="left" vertical="center"/>
    </xf>
    <xf numFmtId="0" fontId="4" fillId="4" borderId="39" xfId="0" applyFont="1" applyFill="1" applyBorder="1" applyAlignment="1">
      <alignment horizontal="left" vertical="center"/>
    </xf>
    <xf numFmtId="0" fontId="4" fillId="4" borderId="40" xfId="0" applyFont="1" applyFill="1" applyBorder="1" applyAlignment="1">
      <alignment horizontal="left" vertical="center"/>
    </xf>
    <xf numFmtId="0" fontId="34" fillId="3" borderId="29" xfId="0" applyFont="1" applyFill="1" applyBorder="1" applyAlignment="1">
      <alignment horizontal="center"/>
    </xf>
    <xf numFmtId="0" fontId="34" fillId="3" borderId="41" xfId="0" applyFont="1" applyFill="1" applyBorder="1" applyAlignment="1">
      <alignment horizontal="center"/>
    </xf>
    <xf numFmtId="0" fontId="37" fillId="3" borderId="29" xfId="0" applyFont="1" applyFill="1" applyBorder="1" applyAlignment="1">
      <alignment horizontal="center"/>
    </xf>
    <xf numFmtId="0" fontId="37" fillId="3" borderId="30" xfId="0" applyFont="1" applyFill="1" applyBorder="1" applyAlignment="1">
      <alignment horizontal="center"/>
    </xf>
    <xf numFmtId="0" fontId="37" fillId="3" borderId="41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right"/>
    </xf>
    <xf numFmtId="0" fontId="37" fillId="4" borderId="29" xfId="0" applyFont="1" applyFill="1" applyBorder="1" applyAlignment="1">
      <alignment horizontal="right"/>
    </xf>
    <xf numFmtId="0" fontId="37" fillId="4" borderId="30" xfId="0" applyFont="1" applyFill="1" applyBorder="1" applyAlignment="1">
      <alignment horizontal="right"/>
    </xf>
    <xf numFmtId="0" fontId="37" fillId="4" borderId="41" xfId="0" applyFont="1" applyFill="1" applyBorder="1" applyAlignment="1">
      <alignment horizontal="right"/>
    </xf>
  </cellXfs>
  <cellStyles count="6">
    <cellStyle name="Neutral" xfId="2" builtinId="28"/>
    <cellStyle name="Neutral 2" xfId="5"/>
    <cellStyle name="Standard" xfId="0" builtinId="0"/>
    <cellStyle name="Standard 2" xfId="1"/>
    <cellStyle name="Standard 2 2" xfId="4"/>
    <cellStyle name="Standard 3" xfId="3"/>
  </cellStyles>
  <dxfs count="327">
    <dxf>
      <font>
        <strike val="0"/>
      </font>
      <fill>
        <patternFill patternType="solid">
          <fgColor theme="9" tint="0.59996337778862885"/>
          <bgColor theme="9" tint="0.59996337778862885"/>
        </patternFill>
      </fill>
    </dxf>
    <dxf>
      <font>
        <strike val="0"/>
      </font>
      <fill>
        <patternFill patternType="solid">
          <fgColor theme="9" tint="0.59996337778862885"/>
          <bgColor theme="9" tint="0.59996337778862885"/>
        </patternFill>
      </fill>
    </dxf>
    <dxf>
      <font>
        <strike val="0"/>
      </font>
      <numFmt numFmtId="175" formatCode="0.0"/>
      <fill>
        <patternFill patternType="solid">
          <fgColor theme="0"/>
          <bgColor theme="0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rgb="FF99FF66"/>
          <bgColor rgb="FF99FF66"/>
        </patternFill>
      </fill>
    </dxf>
    <dxf>
      <fill>
        <patternFill patternType="solid">
          <fgColor rgb="FFFF9933"/>
          <bgColor rgb="FFFF9933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rgb="FF99FF66"/>
          <bgColor rgb="FF99FF66"/>
        </patternFill>
      </fill>
    </dxf>
    <dxf>
      <fill>
        <patternFill patternType="solid">
          <fgColor rgb="FFFF9933"/>
          <bgColor rgb="FFFF9933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rgb="FF99FF66"/>
          <bgColor rgb="FF99FF66"/>
        </patternFill>
      </fill>
    </dxf>
    <dxf>
      <fill>
        <patternFill patternType="solid">
          <fgColor rgb="FFFF9933"/>
          <bgColor rgb="FFFF9933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rgb="FF99FF66"/>
          <bgColor rgb="FF99FF66"/>
        </patternFill>
      </fill>
    </dxf>
    <dxf>
      <fill>
        <patternFill patternType="solid">
          <fgColor rgb="FFFF9933"/>
          <bgColor rgb="FFFF9933"/>
        </patternFill>
      </fill>
    </dxf>
    <dxf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indexed="26"/>
          <bgColor indexed="26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ont>
        <color theme="1"/>
      </font>
      <fill>
        <patternFill patternType="solid">
          <fgColor rgb="FF92D050"/>
          <bgColor rgb="FF92D050"/>
        </patternFill>
      </fill>
    </dxf>
    <dxf>
      <font>
        <color theme="1"/>
      </font>
      <fill>
        <patternFill patternType="solid">
          <fgColor rgb="FF92D050"/>
          <bgColor rgb="FF92D050"/>
        </patternFill>
      </fill>
    </dxf>
    <dxf>
      <font>
        <color theme="1"/>
      </font>
      <fill>
        <patternFill patternType="solid">
          <fgColor rgb="FF92D050"/>
          <bgColor rgb="FF92D050"/>
        </patternFill>
      </fill>
    </dxf>
    <dxf>
      <font>
        <color theme="1"/>
      </font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7C80"/>
          <bgColor rgb="FFFF7C80"/>
        </patternFill>
      </fill>
    </dxf>
    <dxf>
      <font>
        <color theme="1"/>
      </font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7C80"/>
          <bgColor rgb="FFFF7C80"/>
        </patternFill>
      </fill>
    </dxf>
    <dxf>
      <font>
        <color theme="1"/>
      </font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7C80"/>
          <bgColor rgb="FFFF7C80"/>
        </patternFill>
      </fill>
    </dxf>
    <dxf>
      <font>
        <color theme="1"/>
      </font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7C80"/>
          <bgColor rgb="FFFF7C80"/>
        </patternFill>
      </fill>
    </dxf>
    <dxf>
      <font>
        <color theme="1"/>
      </font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ont>
        <color theme="1"/>
      </font>
      <fill>
        <patternFill patternType="solid">
          <fgColor rgb="FF92D050"/>
          <bgColor rgb="FF92D050"/>
        </patternFill>
      </fill>
    </dxf>
    <dxf>
      <font>
        <color theme="1"/>
      </font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ont>
        <color theme="1"/>
      </font>
      <fill>
        <patternFill patternType="solid">
          <fgColor rgb="FF92D050"/>
          <bgColor rgb="FF92D050"/>
        </patternFill>
      </fill>
    </dxf>
    <dxf>
      <font>
        <color theme="1"/>
      </font>
      <fill>
        <patternFill patternType="solid">
          <fgColor rgb="FF92D050"/>
          <bgColor rgb="FF92D050"/>
        </patternFill>
      </fill>
    </dxf>
    <dxf>
      <font>
        <color theme="1"/>
      </font>
      <fill>
        <patternFill patternType="solid">
          <fgColor rgb="FF92D050"/>
          <bgColor rgb="FF92D050"/>
        </patternFill>
      </fill>
    </dxf>
    <dxf>
      <font>
        <color theme="1"/>
      </font>
      <fill>
        <patternFill patternType="solid">
          <fgColor rgb="FF92D050"/>
          <bgColor rgb="FF92D050"/>
        </patternFill>
      </fill>
    </dxf>
    <dxf>
      <font>
        <color theme="1"/>
      </font>
      <fill>
        <patternFill patternType="solid">
          <fgColor rgb="FF92D050"/>
          <bgColor rgb="FF92D050"/>
        </patternFill>
      </fill>
    </dxf>
    <dxf>
      <font>
        <color theme="1"/>
      </font>
      <fill>
        <patternFill patternType="solid">
          <fgColor rgb="FF92D050"/>
          <bgColor rgb="FF92D050"/>
        </patternFill>
      </fill>
    </dxf>
    <dxf>
      <font>
        <color theme="1"/>
      </font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ont>
        <color theme="1"/>
      </font>
      <fill>
        <patternFill patternType="solid">
          <fgColor rgb="FF92D050"/>
          <bgColor rgb="FF92D050"/>
        </patternFill>
      </fill>
    </dxf>
    <dxf>
      <font>
        <color theme="1"/>
      </font>
      <fill>
        <patternFill patternType="solid">
          <fgColor rgb="FF92D050"/>
          <bgColor rgb="FF92D050"/>
        </patternFill>
      </fill>
    </dxf>
    <dxf>
      <font>
        <color theme="1"/>
      </font>
      <fill>
        <patternFill patternType="solid">
          <fgColor rgb="FF92D050"/>
          <bgColor rgb="FF92D050"/>
        </patternFill>
      </fill>
    </dxf>
    <dxf>
      <font>
        <color theme="1"/>
      </font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FF66"/>
          <bgColor rgb="FFFFFF66"/>
        </patternFill>
      </fill>
    </dxf>
    <dxf>
      <font>
        <strike val="0"/>
      </font>
      <numFmt numFmtId="176" formatCode="#,###&quot;&quot;"/>
    </dxf>
    <dxf>
      <font>
        <strike val="0"/>
      </font>
      <numFmt numFmtId="176" formatCode="#,###&quot;&quot;"/>
    </dxf>
    <dxf>
      <font>
        <strike val="0"/>
      </font>
      <numFmt numFmtId="176" formatCode="#,###&quot;&quot;"/>
    </dxf>
    <dxf>
      <font>
        <strike val="0"/>
      </font>
      <numFmt numFmtId="176" formatCode="#,###&quot;&quot;"/>
    </dxf>
    <dxf>
      <font>
        <strike val="0"/>
      </font>
      <numFmt numFmtId="176" formatCode="#,###&quot;&quot;"/>
    </dxf>
    <dxf>
      <font>
        <strike val="0"/>
      </font>
      <numFmt numFmtId="176" formatCode="#,###&quot;&quot;"/>
    </dxf>
    <dxf>
      <font>
        <strike val="0"/>
      </font>
      <numFmt numFmtId="176" formatCode="#,###&quot;&quot;"/>
    </dxf>
    <dxf>
      <font>
        <strike val="0"/>
      </font>
      <numFmt numFmtId="176" formatCode="#,###&quot;&quot;"/>
    </dxf>
    <dxf>
      <font>
        <strike val="0"/>
      </font>
      <numFmt numFmtId="176" formatCode="#,###&quot;&quot;"/>
    </dxf>
    <dxf>
      <font>
        <strike val="0"/>
      </font>
      <numFmt numFmtId="176" formatCode="#,###&quot;&quot;"/>
    </dxf>
    <dxf>
      <font>
        <strike val="0"/>
      </font>
      <numFmt numFmtId="176" formatCode="#,###&quot;&quot;"/>
    </dxf>
    <dxf>
      <fill>
        <patternFill patternType="solid">
          <fgColor rgb="FFFF7C80"/>
          <bgColor rgb="FFFF7C80"/>
        </patternFill>
      </fill>
    </dxf>
    <dxf>
      <font>
        <color theme="1"/>
      </font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7C80"/>
          <bgColor rgb="FFFF7C80"/>
        </patternFill>
      </fill>
    </dxf>
    <dxf>
      <font>
        <color theme="1"/>
      </font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ont>
        <color theme="1"/>
      </font>
      <fill>
        <patternFill patternType="solid">
          <fgColor rgb="FF92D050"/>
          <bgColor rgb="FF92D050"/>
        </patternFill>
      </fill>
    </dxf>
    <dxf>
      <font>
        <color theme="1"/>
      </font>
      <fill>
        <patternFill patternType="solid">
          <fgColor rgb="FF92D050"/>
          <bgColor rgb="FF92D050"/>
        </patternFill>
      </fill>
    </dxf>
    <dxf>
      <font>
        <color theme="1"/>
      </font>
      <fill>
        <patternFill patternType="solid">
          <fgColor rgb="FF92D050"/>
          <bgColor rgb="FF92D050"/>
        </patternFill>
      </fill>
    </dxf>
    <dxf>
      <font>
        <color theme="1"/>
      </font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ill>
        <patternFill patternType="solid">
          <fgColor rgb="FFFF7C80"/>
          <bgColor rgb="FFFF7C8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FF66"/>
          <bgColor rgb="FFFFFF66"/>
        </patternFill>
      </fill>
    </dxf>
    <dxf>
      <font>
        <strike val="0"/>
      </font>
      <numFmt numFmtId="176" formatCode="#,###&quot;&quot;"/>
    </dxf>
    <dxf>
      <font>
        <strike val="0"/>
      </font>
      <numFmt numFmtId="176" formatCode="#,###&quot;&quot;"/>
    </dxf>
    <dxf>
      <font>
        <strike val="0"/>
      </font>
      <numFmt numFmtId="176" formatCode="#,###&quot;&quot;"/>
    </dxf>
    <dxf>
      <font>
        <strike val="0"/>
      </font>
      <numFmt numFmtId="176" formatCode="#,###&quot;&quot;"/>
    </dxf>
    <dxf>
      <font>
        <strike val="0"/>
      </font>
      <numFmt numFmtId="176" formatCode="#,###&quot;&quot;"/>
    </dxf>
    <dxf>
      <font>
        <strike val="0"/>
      </font>
      <numFmt numFmtId="176" formatCode="#,###&quot;&quot;"/>
    </dxf>
    <dxf>
      <font>
        <strike val="0"/>
      </font>
      <numFmt numFmtId="176" formatCode="#,###&quot;&quot;"/>
    </dxf>
    <dxf>
      <font>
        <strike val="0"/>
      </font>
      <numFmt numFmtId="176" formatCode="#,###&quot;&quot;"/>
    </dxf>
    <dxf>
      <font>
        <strike val="0"/>
      </font>
      <numFmt numFmtId="176" formatCode="#,###&quot;&quot;"/>
    </dxf>
    <dxf>
      <font>
        <strike val="0"/>
      </font>
      <numFmt numFmtId="176" formatCode="#,###&quot;&quot;"/>
    </dxf>
    <dxf>
      <font>
        <strike val="0"/>
      </font>
      <numFmt numFmtId="176" formatCode="#,###&quot;&quot;"/>
    </dxf>
    <dxf>
      <font>
        <strike val="0"/>
      </font>
      <numFmt numFmtId="176" formatCode="#,###&quot;&quot;"/>
    </dxf>
    <dxf>
      <font>
        <strike val="0"/>
      </font>
      <numFmt numFmtId="176" formatCode="#,###&quot;&quot;"/>
    </dxf>
    <dxf>
      <font>
        <strike val="0"/>
      </font>
      <numFmt numFmtId="176" formatCode="#,###&quot;&quot;"/>
    </dxf>
    <dxf>
      <font>
        <strike val="0"/>
      </font>
      <numFmt numFmtId="176" formatCode="#,###&quot;&quot;"/>
    </dxf>
    <dxf>
      <font>
        <strike val="0"/>
      </font>
      <numFmt numFmtId="176" formatCode="#,###&quot;&quot;"/>
    </dxf>
    <dxf>
      <font>
        <strike val="0"/>
      </font>
      <numFmt numFmtId="176" formatCode="#,###&quot;&quot;"/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Planungsübersicht!$D$4</c:f>
          <c:strCache>
            <c:ptCount val="1"/>
            <c:pt idx="0">
              <c:v>Gymnasium Othmarschen</c:v>
            </c:pt>
          </c:strCache>
        </c:strRef>
      </c:tx>
      <c:layout>
        <c:manualLayout>
          <c:xMode val="edge"/>
          <c:yMode val="edge"/>
          <c:x val="0.18767213777987557"/>
          <c:y val="7.6562061758912156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1800" b="1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9385075872146224"/>
          <c:y val="0.15628180573062464"/>
          <c:w val="0.7842649119388132"/>
          <c:h val="0.65916326987193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'CO2-Schulbilanz'!$B$15</c:f>
              <c:strCache>
                <c:ptCount val="1"/>
                <c:pt idx="0">
                  <c:v>Summe CO2-Emissionen:</c:v>
                </c:pt>
              </c:strCache>
            </c:strRef>
          </c:tx>
          <c:spPr>
            <a:prstGeom prst="rect">
              <a:avLst/>
            </a:prstGeom>
            <a:gradFill rotWithShape="0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prstGeom prst="rect">
                <a:avLst/>
              </a:prstGeom>
              <a:gradFill rotWithShape="0">
                <a:gsLst>
                  <a:gs pos="0">
                    <a:srgbClr val="000000"/>
                  </a:gs>
                  <a:gs pos="100000">
                    <a:srgbClr val="C0C0C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3A8-4D03-B664-160A34577FA8}"/>
              </c:ext>
            </c:extLst>
          </c:dPt>
          <c:dPt>
            <c:idx val="4"/>
            <c:invertIfNegative val="0"/>
            <c:bubble3D val="0"/>
            <c:spPr>
              <a:prstGeom prst="rect">
                <a:avLst/>
              </a:prstGeom>
              <a:gradFill rotWithShape="0">
                <a:gsLst>
                  <a:gs pos="0">
                    <a:srgbClr val="000000"/>
                  </a:gs>
                  <a:gs pos="100000">
                    <a:srgbClr val="C0C0C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3A8-4D03-B664-160A34577FA8}"/>
              </c:ext>
            </c:extLst>
          </c:dPt>
          <c:cat>
            <c:numRef>
              <c:f>'CO2-Schulbilanz'!$E$6:$R$6</c:f>
              <c:numCache>
                <c:formatCode>General</c:formatCode>
                <c:ptCount val="1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</c:numCache>
            </c:numRef>
          </c:cat>
          <c:val>
            <c:numRef>
              <c:f>'CO2-Schulbilanz'!$E$8:$R$8</c:f>
              <c:numCache>
                <c:formatCode>#,###\ "kg"</c:formatCode>
                <c:ptCount val="14"/>
                <c:pt idx="0">
                  <c:v>147881.5326231801</c:v>
                </c:pt>
                <c:pt idx="1">
                  <c:v>133175.64432939945</c:v>
                </c:pt>
                <c:pt idx="2">
                  <c:v>130288.48767567566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3A8-4D03-B664-160A34577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914032"/>
        <c:axId val="149905016"/>
      </c:barChart>
      <c:lineChart>
        <c:grouping val="standard"/>
        <c:varyColors val="0"/>
        <c:ser>
          <c:idx val="2"/>
          <c:order val="1"/>
          <c:tx>
            <c:strRef>
              <c:f>'CO2-Schulbilanz'!$D$7</c:f>
              <c:strCache>
                <c:ptCount val="1"/>
                <c:pt idx="0">
                  <c:v>Emissions-Ziel</c:v>
                </c:pt>
              </c:strCache>
            </c:strRef>
          </c:tx>
          <c:spPr>
            <a:prstGeom prst="rect">
              <a:avLst/>
            </a:prstGeom>
            <a:ln w="254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prstGeom prst="rect">
                <a:avLst/>
              </a:prstGeom>
              <a:solidFill>
                <a:srgbClr val="C000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'CO2-Schulbilanz'!$E$6:$R$6</c:f>
              <c:numCache>
                <c:formatCode>General</c:formatCode>
                <c:ptCount val="1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</c:numCache>
            </c:numRef>
          </c:cat>
          <c:val>
            <c:numRef>
              <c:f>'CO2-Schulbilanz'!$E$7:$R$7</c:f>
              <c:numCache>
                <c:formatCode>#,###\ "kg"</c:formatCode>
                <c:ptCount val="14"/>
                <c:pt idx="0">
                  <c:v>147881.5326231801</c:v>
                </c:pt>
                <c:pt idx="1">
                  <c:v>140203.15586605167</c:v>
                </c:pt>
                <c:pt idx="2">
                  <c:v>132923.45951599369</c:v>
                </c:pt>
                <c:pt idx="3">
                  <c:v>126021.74309528677</c:v>
                </c:pt>
                <c:pt idx="4">
                  <c:v>119478.38094646913</c:v>
                </c:pt>
                <c:pt idx="5">
                  <c:v>113274.76642499707</c:v>
                </c:pt>
                <c:pt idx="6">
                  <c:v>107393.25898956145</c:v>
                </c:pt>
                <c:pt idx="7">
                  <c:v>101817.1340396063</c:v>
                </c:pt>
                <c:pt idx="8">
                  <c:v>96530.535357408182</c:v>
                </c:pt>
                <c:pt idx="9">
                  <c:v>91518.430019481049</c:v>
                </c:pt>
                <c:pt idx="10">
                  <c:v>86766.565649092998</c:v>
                </c:pt>
                <c:pt idx="11">
                  <c:v>82261.429888338622</c:v>
                </c:pt>
                <c:pt idx="12">
                  <c:v>77990.211974522099</c:v>
                </c:pt>
                <c:pt idx="13">
                  <c:v>73940.766311589992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3A8-4D03-B664-160A34577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914032"/>
        <c:axId val="149905016"/>
      </c:lineChart>
      <c:catAx>
        <c:axId val="14991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prstGeom prst="rect">
            <a:avLst/>
          </a:prstGeom>
          <a:ln w="3175">
            <a:solidFill>
              <a:srgbClr val="000000"/>
            </a:solidFill>
            <a:prstDash val="solid"/>
          </a:ln>
        </c:spPr>
        <c:txPr>
          <a:bodyPr rot="2880000" vert="horz"/>
          <a:lstStyle/>
          <a:p>
            <a:pPr>
              <a:defRPr sz="1200" b="0" i="0" u="none" strike="noStrike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149905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905016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400"/>
                  <a:t>CO</a:t>
                </a:r>
                <a:r>
                  <a:rPr lang="de-DE" sz="1400" baseline="-25000"/>
                  <a:t>2</a:t>
                </a:r>
                <a:r>
                  <a:rPr lang="de-DE" sz="1400"/>
                  <a:t>-Emission (kg)</a:t>
                </a:r>
                <a:endParaRPr lang="de-DE"/>
              </a:p>
            </c:rich>
          </c:tx>
          <c:layout>
            <c:manualLayout>
              <c:xMode val="edge"/>
              <c:yMode val="edge"/>
              <c:x val="1.3533910355349437E-3"/>
              <c:y val="0.28714019895122256"/>
            </c:manualLayout>
          </c:layout>
          <c:overlay val="0"/>
          <c:spPr>
            <a:prstGeom prst="rect">
              <a:avLst/>
            </a:prstGeom>
            <a:noFill/>
            <a:ln w="25400">
              <a:noFill/>
            </a:ln>
          </c:spPr>
        </c:title>
        <c:numFmt formatCode="#,###\ &quot;kg&quot;" sourceLinked="1"/>
        <c:majorTickMark val="out"/>
        <c:minorTickMark val="none"/>
        <c:tickLblPos val="nextTo"/>
        <c:spPr>
          <a:prstGeom prst="rect">
            <a:avLst/>
          </a:prstGeom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149914032"/>
        <c:crosses val="autoZero"/>
        <c:crossBetween val="between"/>
      </c:valAx>
      <c:spPr>
        <a:prstGeom prst="rect">
          <a:avLst/>
        </a:prstGeom>
        <a:gradFill rotWithShape="0">
          <a:gsLst>
            <a:gs pos="0">
              <a:srgbClr val="FFFFFF"/>
            </a:gs>
            <a:gs pos="100000">
              <a:srgbClr val="DDFF7D"/>
            </a:gs>
          </a:gsLst>
          <a:path path="rect"/>
        </a:gradFill>
        <a:ln w="127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</c:legendEntry>
      <c:layout>
        <c:manualLayout>
          <c:xMode val="edge"/>
          <c:yMode val="edge"/>
          <c:x val="0.18148721854986724"/>
          <c:y val="0.91863669847921814"/>
          <c:w val="0.78734273729542603"/>
          <c:h val="5.7870613395547776E-2"/>
        </c:manualLayout>
      </c:layout>
      <c:overlay val="0"/>
      <c:spPr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de-DE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00" b="0" i="0" u="none" strike="noStrike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" l="0" r="0" t="0" header="0" footer="0.51181102362204722"/>
    <c:pageSetup paperSize="9" orientation="landscape" horizontalDpi="-3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Planungsübersicht!$D$4</c:f>
          <c:strCache>
            <c:ptCount val="1"/>
            <c:pt idx="0">
              <c:v>Gymnasium Othmarschen</c:v>
            </c:pt>
          </c:strCache>
        </c:strRef>
      </c:tx>
      <c:layout>
        <c:manualLayout>
          <c:xMode val="edge"/>
          <c:yMode val="edge"/>
          <c:x val="6.9258889996676634E-2"/>
          <c:y val="9.0188215320668563E-2"/>
        </c:manualLayout>
      </c:layout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377303784185498E-2"/>
          <c:y val="0.17012561701392265"/>
          <c:w val="0.91299989794396341"/>
          <c:h val="0.647576422835621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Bilanz_pro_h_pro_m²!$B$49</c:f>
              <c:strCache>
                <c:ptCount val="1"/>
                <c:pt idx="0">
                  <c:v>Strom: CO2 [g pro m² und Std.]</c:v>
                </c:pt>
              </c:strCache>
            </c:strRef>
          </c:tx>
          <c:spPr>
            <a:prstGeom prst="rect">
              <a:avLst/>
            </a:prstGeom>
            <a:solidFill>
              <a:srgbClr val="FFC000"/>
            </a:solidFill>
          </c:spPr>
          <c:invertIfNegative val="0"/>
          <c:cat>
            <c:numRef>
              <c:f>Bilanz_pro_h_pro_m²!$D$29:$AA$29</c:f>
              <c:numCache>
                <c:formatCode>General</c:formatCode>
                <c:ptCount val="2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</c:numCache>
            </c:numRef>
          </c:cat>
          <c:val>
            <c:numRef>
              <c:f>Bilanz_pro_h_pro_m²!$D$49:$AA$49</c:f>
              <c:numCache>
                <c:formatCode>0.00</c:formatCode>
                <c:ptCount val="24"/>
                <c:pt idx="0">
                  <c:v>11.903250226499999</c:v>
                </c:pt>
                <c:pt idx="1">
                  <c:v>10.075071710699998</c:v>
                </c:pt>
                <c:pt idx="2">
                  <c:v>9.6253402499999989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63-4513-966E-B2A13D98BBF2}"/>
            </c:ext>
          </c:extLst>
        </c:ser>
        <c:ser>
          <c:idx val="0"/>
          <c:order val="1"/>
          <c:tx>
            <c:strRef>
              <c:f>Bilanz_pro_h_pro_m²!$B$39</c:f>
              <c:strCache>
                <c:ptCount val="1"/>
                <c:pt idx="0">
                  <c:v>Wärme: CO2 [g pro m² und Std.]</c:v>
                </c:pt>
              </c:strCache>
            </c:strRef>
          </c:tx>
          <c:spPr>
            <a:prstGeom prst="rect">
              <a:avLst/>
            </a:prstGeom>
            <a:solidFill>
              <a:srgbClr val="FF0000"/>
            </a:solidFill>
          </c:spPr>
          <c:invertIfNegative val="0"/>
          <c:cat>
            <c:numRef>
              <c:f>Bilanz_pro_h_pro_m²!$D$29:$AA$29</c:f>
              <c:numCache>
                <c:formatCode>General</c:formatCode>
                <c:ptCount val="2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</c:numCache>
            </c:numRef>
          </c:cat>
          <c:val>
            <c:numRef>
              <c:f>Bilanz_pro_h_pro_m²!$D$39:$AA$39</c:f>
              <c:numCache>
                <c:formatCode>0.00</c:formatCode>
                <c:ptCount val="24"/>
                <c:pt idx="0">
                  <c:v>9.5207949126640603</c:v>
                </c:pt>
                <c:pt idx="1">
                  <c:v>9.9129488322902812</c:v>
                </c:pt>
                <c:pt idx="2">
                  <c:v>10.330049902311952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63-4513-966E-B2A13D98BBF2}"/>
            </c:ext>
          </c:extLst>
        </c:ser>
        <c:ser>
          <c:idx val="2"/>
          <c:order val="2"/>
          <c:tx>
            <c:strRef>
              <c:f>Bilanz_pro_h_pro_m²!$B$51</c:f>
              <c:strCache>
                <c:ptCount val="1"/>
                <c:pt idx="0">
                  <c:v>Gesamtemissionen</c:v>
                </c:pt>
              </c:strCache>
            </c:strRef>
          </c:tx>
          <c:spPr>
            <a:prstGeom prst="rect">
              <a:avLst/>
            </a:prstGeom>
            <a:solidFill>
              <a:schemeClr val="bg1">
                <a:lumMod val="50000"/>
              </a:schemeClr>
            </a:solidFill>
          </c:spPr>
          <c:invertIfNegative val="0"/>
          <c:cat>
            <c:numRef>
              <c:f>Bilanz_pro_h_pro_m²!$D$29:$AA$29</c:f>
              <c:numCache>
                <c:formatCode>General</c:formatCode>
                <c:ptCount val="2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</c:numCache>
            </c:numRef>
          </c:cat>
          <c:val>
            <c:numRef>
              <c:f>Bilanz_pro_h_pro_m²!$D$51:$AA$51</c:f>
              <c:numCache>
                <c:formatCode>0.0</c:formatCode>
                <c:ptCount val="24"/>
                <c:pt idx="0">
                  <c:v>21.424045139164058</c:v>
                </c:pt>
                <c:pt idx="1">
                  <c:v>19.988020542990277</c:v>
                </c:pt>
                <c:pt idx="2">
                  <c:v>19.955390152311949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63-4513-966E-B2A13D98B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17680"/>
        <c:axId val="391020424"/>
      </c:barChart>
      <c:catAx>
        <c:axId val="39101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2700000"/>
          <a:lstStyle/>
          <a:p>
            <a:pPr>
              <a:defRPr sz="1200"/>
            </a:pPr>
            <a:endParaRPr lang="de-DE"/>
          </a:p>
        </c:txPr>
        <c:crossAx val="391020424"/>
        <c:crosses val="autoZero"/>
        <c:auto val="1"/>
        <c:lblAlgn val="ctr"/>
        <c:lblOffset val="100"/>
        <c:noMultiLvlLbl val="0"/>
      </c:catAx>
      <c:valAx>
        <c:axId val="391020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de-DE" sz="1600"/>
                  <a:t>CO</a:t>
                </a:r>
                <a:r>
                  <a:rPr lang="de-DE" sz="1600" baseline="-25000"/>
                  <a:t>2</a:t>
                </a:r>
                <a:r>
                  <a:rPr lang="de-DE" sz="1600"/>
                  <a:t> in Gramm</a:t>
                </a:r>
                <a:endParaRPr lang="de-DE"/>
              </a:p>
            </c:rich>
          </c:tx>
          <c:layout>
            <c:manualLayout>
              <c:xMode val="edge"/>
              <c:yMode val="edge"/>
              <c:x val="4.6551293387791758E-3"/>
              <c:y val="0.34815775351501138"/>
            </c:manualLayout>
          </c:layout>
          <c:overlay val="0"/>
          <c:spPr>
            <a:prstGeom prst="rect">
              <a:avLst/>
            </a:prstGeom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prstGeom prst="rect">
            <a:avLst/>
          </a:prstGeom>
          <a:ln w="9525"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391017680"/>
        <c:crosses val="autoZero"/>
        <c:crossBetween val="between"/>
      </c:valAx>
      <c:spPr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6259803267363263E-2"/>
          <c:y val="0.92618264096298308"/>
          <c:w val="0.91932475539261482"/>
          <c:h val="5.5426554439315774E-2"/>
        </c:manualLayout>
      </c:layout>
      <c:overlay val="0"/>
      <c:spPr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200"/>
          </a:pPr>
          <a:endParaRPr lang="de-DE"/>
        </a:p>
      </c:txPr>
    </c:legend>
    <c:plotVisOnly val="0"/>
    <c:dispBlanksAs val="gap"/>
    <c:showDLblsOverMax val="0"/>
  </c:chart>
  <c:txPr>
    <a:bodyPr/>
    <a:lstStyle/>
    <a:p>
      <a:pPr>
        <a:defRPr>
          <a:latin typeface="Arial"/>
          <a:cs typeface="Arial"/>
        </a:defRPr>
      </a:pPr>
      <a:endParaRPr lang="de-DE"/>
    </a:p>
  </c:txPr>
  <c:printSettings>
    <c:headerFooter/>
    <c:pageMargins b="0" l="0.19685039370078741" r="0.19685039370078741" t="0" header="0.31496062992125984" footer="0.31496062992125984"/>
    <c:pageSetup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Planungsübersicht!$D$4</c:f>
          <c:strCache>
            <c:ptCount val="1"/>
            <c:pt idx="0">
              <c:v>Gymnasium Othmarschen</c:v>
            </c:pt>
          </c:strCache>
        </c:strRef>
      </c:tx>
      <c:layout>
        <c:manualLayout>
          <c:xMode val="edge"/>
          <c:yMode val="edge"/>
          <c:x val="6.9258889996676634E-2"/>
          <c:y val="9.0188215320668563E-2"/>
        </c:manualLayout>
      </c:layout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377303784185498E-2"/>
          <c:y val="0.17012561701392265"/>
          <c:w val="0.91299989794396341"/>
          <c:h val="0.647576422835621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Bilanz_pro_h_pro_m²!$B$49</c:f>
              <c:strCache>
                <c:ptCount val="1"/>
                <c:pt idx="0">
                  <c:v>Strom: CO2 [g pro m² und Std.]</c:v>
                </c:pt>
              </c:strCache>
            </c:strRef>
          </c:tx>
          <c:spPr>
            <a:prstGeom prst="rect">
              <a:avLst/>
            </a:prstGeom>
            <a:solidFill>
              <a:srgbClr val="FFC000"/>
            </a:solidFill>
          </c:spPr>
          <c:invertIfNegative val="0"/>
          <c:cat>
            <c:numRef>
              <c:f>Bilanz_pro_h_pro_m²!$D$29:$AK$29</c:f>
              <c:numCache>
                <c:formatCode>General</c:formatCode>
                <c:ptCount val="3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</c:numCache>
            </c:numRef>
          </c:cat>
          <c:val>
            <c:numRef>
              <c:f>Bilanz_pro_h_pro_m²!$D$49:$AK$49</c:f>
              <c:numCache>
                <c:formatCode>0.00</c:formatCode>
                <c:ptCount val="34"/>
                <c:pt idx="0">
                  <c:v>11.903250226499999</c:v>
                </c:pt>
                <c:pt idx="1">
                  <c:v>10.075071710699998</c:v>
                </c:pt>
                <c:pt idx="2">
                  <c:v>9.6253402499999989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E8-4087-951C-CA49CFB78964}"/>
            </c:ext>
          </c:extLst>
        </c:ser>
        <c:ser>
          <c:idx val="0"/>
          <c:order val="1"/>
          <c:tx>
            <c:strRef>
              <c:f>Bilanz_pro_h_pro_m²!$B$39</c:f>
              <c:strCache>
                <c:ptCount val="1"/>
                <c:pt idx="0">
                  <c:v>Wärme: CO2 [g pro m² und Std.]</c:v>
                </c:pt>
              </c:strCache>
            </c:strRef>
          </c:tx>
          <c:spPr>
            <a:prstGeom prst="rect">
              <a:avLst/>
            </a:prstGeom>
            <a:solidFill>
              <a:srgbClr val="FF0000"/>
            </a:solidFill>
          </c:spPr>
          <c:invertIfNegative val="0"/>
          <c:cat>
            <c:numRef>
              <c:f>Bilanz_pro_h_pro_m²!$D$29:$AK$29</c:f>
              <c:numCache>
                <c:formatCode>General</c:formatCode>
                <c:ptCount val="3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</c:numCache>
            </c:numRef>
          </c:cat>
          <c:val>
            <c:numRef>
              <c:f>Bilanz_pro_h_pro_m²!$D$39:$AK$39</c:f>
              <c:numCache>
                <c:formatCode>0.00</c:formatCode>
                <c:ptCount val="34"/>
                <c:pt idx="0">
                  <c:v>9.5207949126640603</c:v>
                </c:pt>
                <c:pt idx="1">
                  <c:v>9.9129488322902812</c:v>
                </c:pt>
                <c:pt idx="2">
                  <c:v>10.330049902311952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#N/A</c:v>
                </c:pt>
                <c:pt idx="33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E8-4087-951C-CA49CFB78964}"/>
            </c:ext>
          </c:extLst>
        </c:ser>
        <c:ser>
          <c:idx val="2"/>
          <c:order val="2"/>
          <c:tx>
            <c:strRef>
              <c:f>Bilanz_pro_h_pro_m²!$B$51</c:f>
              <c:strCache>
                <c:ptCount val="1"/>
                <c:pt idx="0">
                  <c:v>Gesamtemissionen</c:v>
                </c:pt>
              </c:strCache>
            </c:strRef>
          </c:tx>
          <c:spPr>
            <a:prstGeom prst="rect">
              <a:avLst/>
            </a:prstGeom>
            <a:solidFill>
              <a:schemeClr val="bg1">
                <a:lumMod val="50000"/>
              </a:schemeClr>
            </a:solidFill>
          </c:spPr>
          <c:invertIfNegative val="0"/>
          <c:cat>
            <c:numRef>
              <c:f>Bilanz_pro_h_pro_m²!$D$29:$AK$29</c:f>
              <c:numCache>
                <c:formatCode>General</c:formatCode>
                <c:ptCount val="3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</c:numCache>
            </c:numRef>
          </c:cat>
          <c:val>
            <c:numRef>
              <c:f>Bilanz_pro_h_pro_m²!$D$51:$AK$51</c:f>
              <c:numCache>
                <c:formatCode>0.0</c:formatCode>
                <c:ptCount val="34"/>
                <c:pt idx="0">
                  <c:v>21.424045139164058</c:v>
                </c:pt>
                <c:pt idx="1">
                  <c:v>19.988020542990277</c:v>
                </c:pt>
                <c:pt idx="2">
                  <c:v>19.955390152311949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#N/A</c:v>
                </c:pt>
                <c:pt idx="33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E8-4087-951C-CA49CFB78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20816"/>
        <c:axId val="391024736"/>
      </c:barChart>
      <c:catAx>
        <c:axId val="39102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2700000"/>
          <a:lstStyle/>
          <a:p>
            <a:pPr>
              <a:defRPr sz="1200"/>
            </a:pPr>
            <a:endParaRPr lang="de-DE"/>
          </a:p>
        </c:txPr>
        <c:crossAx val="391024736"/>
        <c:crosses val="autoZero"/>
        <c:auto val="1"/>
        <c:lblAlgn val="ctr"/>
        <c:lblOffset val="100"/>
        <c:noMultiLvlLbl val="0"/>
      </c:catAx>
      <c:valAx>
        <c:axId val="391024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de-DE" sz="1600"/>
                  <a:t>CO</a:t>
                </a:r>
                <a:r>
                  <a:rPr lang="de-DE" sz="1600" baseline="-25000"/>
                  <a:t>2</a:t>
                </a:r>
                <a:r>
                  <a:rPr lang="de-DE" sz="1600"/>
                  <a:t> in Gramm</a:t>
                </a:r>
                <a:endParaRPr/>
              </a:p>
            </c:rich>
          </c:tx>
          <c:layout>
            <c:manualLayout>
              <c:xMode val="edge"/>
              <c:yMode val="edge"/>
              <c:x val="4.6551293387791758E-3"/>
              <c:y val="0.34815775351501138"/>
            </c:manualLayout>
          </c:layout>
          <c:overlay val="0"/>
          <c:spPr>
            <a:prstGeom prst="rect">
              <a:avLst/>
            </a:prstGeom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prstGeom prst="rect">
            <a:avLst/>
          </a:prstGeom>
          <a:ln w="9525"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391020816"/>
        <c:crosses val="autoZero"/>
        <c:crossBetween val="between"/>
      </c:valAx>
      <c:spPr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6259803267363263E-2"/>
          <c:y val="0.92618264096298308"/>
          <c:w val="0.91932475539261482"/>
          <c:h val="5.5426554439315774E-2"/>
        </c:manualLayout>
      </c:layout>
      <c:overlay val="0"/>
      <c:spPr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200"/>
          </a:pPr>
          <a:endParaRPr lang="de-DE"/>
        </a:p>
      </c:txPr>
    </c:legend>
    <c:plotVisOnly val="0"/>
    <c:dispBlanksAs val="gap"/>
    <c:showDLblsOverMax val="0"/>
  </c:chart>
  <c:txPr>
    <a:bodyPr/>
    <a:lstStyle/>
    <a:p>
      <a:pPr>
        <a:defRPr>
          <a:latin typeface="Arial"/>
          <a:cs typeface="Arial"/>
        </a:defRPr>
      </a:pPr>
      <a:endParaRPr lang="de-DE"/>
    </a:p>
  </c:txPr>
  <c:printSettings>
    <c:headerFooter/>
    <c:pageMargins b="0" l="0.19685039370078741" r="0.19685039370078741" t="0" header="0.31496062992125984" footer="0.31496062992125984"/>
    <c:pageSetup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Planungsübersicht!$D$4</c:f>
          <c:strCache>
            <c:ptCount val="1"/>
            <c:pt idx="0">
              <c:v>Gymnasium Othmarschen</c:v>
            </c:pt>
          </c:strCache>
        </c:strRef>
      </c:tx>
      <c:layout>
        <c:manualLayout>
          <c:xMode val="edge"/>
          <c:yMode val="edge"/>
          <c:x val="5.109647351773336E-2"/>
          <c:y val="9.0188215320668563E-2"/>
        </c:manualLayout>
      </c:layout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973534558180238E-2"/>
          <c:y val="0.17012561701392265"/>
          <c:w val="0.92582037822195307"/>
          <c:h val="0.647576422835621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Bilanz_pro_h_pro_m²!$B$49</c:f>
              <c:strCache>
                <c:ptCount val="1"/>
                <c:pt idx="0">
                  <c:v>Strom: CO2 [g pro m² und Std.]</c:v>
                </c:pt>
              </c:strCache>
            </c:strRef>
          </c:tx>
          <c:spPr>
            <a:prstGeom prst="rect">
              <a:avLst/>
            </a:prstGeom>
            <a:solidFill>
              <a:srgbClr val="FFC000"/>
            </a:solidFill>
          </c:spPr>
          <c:invertIfNegative val="0"/>
          <c:cat>
            <c:numRef>
              <c:f>Bilanz_pro_h_pro_m²!$D$29:$AU$29</c:f>
              <c:numCache>
                <c:formatCode>General</c:formatCode>
                <c:ptCount val="4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  <c:pt idx="38">
                  <c:v>2057</c:v>
                </c:pt>
                <c:pt idx="39">
                  <c:v>2058</c:v>
                </c:pt>
                <c:pt idx="40">
                  <c:v>2059</c:v>
                </c:pt>
                <c:pt idx="41">
                  <c:v>2060</c:v>
                </c:pt>
                <c:pt idx="42">
                  <c:v>2061</c:v>
                </c:pt>
                <c:pt idx="43">
                  <c:v>2062</c:v>
                </c:pt>
              </c:numCache>
            </c:numRef>
          </c:cat>
          <c:val>
            <c:numRef>
              <c:f>Bilanz_pro_h_pro_m²!$D$49:$AU$49</c:f>
              <c:numCache>
                <c:formatCode>0.00</c:formatCode>
                <c:ptCount val="44"/>
                <c:pt idx="0">
                  <c:v>11.903250226499999</c:v>
                </c:pt>
                <c:pt idx="1">
                  <c:v>10.075071710699998</c:v>
                </c:pt>
                <c:pt idx="2">
                  <c:v>9.6253402499999989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AB-49EA-A345-A0D49CA7CD6B}"/>
            </c:ext>
          </c:extLst>
        </c:ser>
        <c:ser>
          <c:idx val="0"/>
          <c:order val="1"/>
          <c:tx>
            <c:strRef>
              <c:f>Bilanz_pro_h_pro_m²!$B$39</c:f>
              <c:strCache>
                <c:ptCount val="1"/>
                <c:pt idx="0">
                  <c:v>Wärme: CO2 [g pro m² und Std.]</c:v>
                </c:pt>
              </c:strCache>
            </c:strRef>
          </c:tx>
          <c:spPr>
            <a:prstGeom prst="rect">
              <a:avLst/>
            </a:prstGeom>
            <a:solidFill>
              <a:srgbClr val="FF0000"/>
            </a:solidFill>
          </c:spPr>
          <c:invertIfNegative val="0"/>
          <c:cat>
            <c:numRef>
              <c:f>Bilanz_pro_h_pro_m²!$D$29:$AU$29</c:f>
              <c:numCache>
                <c:formatCode>General</c:formatCode>
                <c:ptCount val="4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  <c:pt idx="38">
                  <c:v>2057</c:v>
                </c:pt>
                <c:pt idx="39">
                  <c:v>2058</c:v>
                </c:pt>
                <c:pt idx="40">
                  <c:v>2059</c:v>
                </c:pt>
                <c:pt idx="41">
                  <c:v>2060</c:v>
                </c:pt>
                <c:pt idx="42">
                  <c:v>2061</c:v>
                </c:pt>
                <c:pt idx="43">
                  <c:v>2062</c:v>
                </c:pt>
              </c:numCache>
            </c:numRef>
          </c:cat>
          <c:val>
            <c:numRef>
              <c:f>Bilanz_pro_h_pro_m²!$D$39:$AU$39</c:f>
              <c:numCache>
                <c:formatCode>0.00</c:formatCode>
                <c:ptCount val="44"/>
                <c:pt idx="0">
                  <c:v>9.5207949126640603</c:v>
                </c:pt>
                <c:pt idx="1">
                  <c:v>9.9129488322902812</c:v>
                </c:pt>
                <c:pt idx="2">
                  <c:v>10.330049902311952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AAB-49EA-A345-A0D49CA7CD6B}"/>
            </c:ext>
          </c:extLst>
        </c:ser>
        <c:ser>
          <c:idx val="2"/>
          <c:order val="2"/>
          <c:tx>
            <c:strRef>
              <c:f>Bilanz_pro_h_pro_m²!$B$51</c:f>
              <c:strCache>
                <c:ptCount val="1"/>
                <c:pt idx="0">
                  <c:v>Gesamtemissionen</c:v>
                </c:pt>
              </c:strCache>
            </c:strRef>
          </c:tx>
          <c:spPr>
            <a:prstGeom prst="rect">
              <a:avLst/>
            </a:prstGeom>
            <a:solidFill>
              <a:schemeClr val="bg1">
                <a:lumMod val="50000"/>
              </a:schemeClr>
            </a:solidFill>
          </c:spPr>
          <c:invertIfNegative val="0"/>
          <c:cat>
            <c:numRef>
              <c:f>Bilanz_pro_h_pro_m²!$D$29:$AU$29</c:f>
              <c:numCache>
                <c:formatCode>General</c:formatCode>
                <c:ptCount val="4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  <c:pt idx="38">
                  <c:v>2057</c:v>
                </c:pt>
                <c:pt idx="39">
                  <c:v>2058</c:v>
                </c:pt>
                <c:pt idx="40">
                  <c:v>2059</c:v>
                </c:pt>
                <c:pt idx="41">
                  <c:v>2060</c:v>
                </c:pt>
                <c:pt idx="42">
                  <c:v>2061</c:v>
                </c:pt>
                <c:pt idx="43">
                  <c:v>2062</c:v>
                </c:pt>
              </c:numCache>
            </c:numRef>
          </c:cat>
          <c:val>
            <c:numRef>
              <c:f>Bilanz_pro_h_pro_m²!$D$51:$AU$51</c:f>
              <c:numCache>
                <c:formatCode>0.0</c:formatCode>
                <c:ptCount val="44"/>
                <c:pt idx="0">
                  <c:v>21.424045139164058</c:v>
                </c:pt>
                <c:pt idx="1">
                  <c:v>19.988020542990277</c:v>
                </c:pt>
                <c:pt idx="2">
                  <c:v>19.955390152311949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AAB-49EA-A345-A0D49CA7C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18464"/>
        <c:axId val="391023952"/>
      </c:barChart>
      <c:catAx>
        <c:axId val="39101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2700000"/>
          <a:lstStyle/>
          <a:p>
            <a:pPr>
              <a:defRPr sz="1200"/>
            </a:pPr>
            <a:endParaRPr lang="de-DE"/>
          </a:p>
        </c:txPr>
        <c:crossAx val="391023952"/>
        <c:crosses val="autoZero"/>
        <c:auto val="1"/>
        <c:lblAlgn val="ctr"/>
        <c:lblOffset val="100"/>
        <c:noMultiLvlLbl val="0"/>
      </c:catAx>
      <c:valAx>
        <c:axId val="3910239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de-DE" sz="1600"/>
                  <a:t>CO</a:t>
                </a:r>
                <a:r>
                  <a:rPr lang="de-DE" sz="1600" baseline="-25000"/>
                  <a:t>2</a:t>
                </a:r>
                <a:r>
                  <a:rPr lang="de-DE" sz="1600"/>
                  <a:t> in Gramm</a:t>
                </a:r>
                <a:endParaRPr/>
              </a:p>
            </c:rich>
          </c:tx>
          <c:layout>
            <c:manualLayout>
              <c:xMode val="edge"/>
              <c:yMode val="edge"/>
              <c:x val="4.6551293387791758E-3"/>
              <c:y val="0.34815775351501138"/>
            </c:manualLayout>
          </c:layout>
          <c:overlay val="0"/>
          <c:spPr>
            <a:prstGeom prst="rect">
              <a:avLst/>
            </a:prstGeom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prstGeom prst="rect">
            <a:avLst/>
          </a:prstGeom>
          <a:ln w="9525"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391018464"/>
        <c:crosses val="autoZero"/>
        <c:crossBetween val="between"/>
      </c:valAx>
      <c:spPr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6259803267363263E-2"/>
          <c:y val="0.92618264096298308"/>
          <c:w val="0.91932475539261482"/>
          <c:h val="5.5426554439315774E-2"/>
        </c:manualLayout>
      </c:layout>
      <c:overlay val="0"/>
      <c:spPr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200"/>
          </a:pPr>
          <a:endParaRPr lang="de-DE"/>
        </a:p>
      </c:txPr>
    </c:legend>
    <c:plotVisOnly val="0"/>
    <c:dispBlanksAs val="gap"/>
    <c:showDLblsOverMax val="0"/>
  </c:chart>
  <c:txPr>
    <a:bodyPr/>
    <a:lstStyle/>
    <a:p>
      <a:pPr>
        <a:defRPr>
          <a:latin typeface="Arial"/>
          <a:cs typeface="Arial"/>
        </a:defRPr>
      </a:pPr>
      <a:endParaRPr lang="de-DE"/>
    </a:p>
  </c:txPr>
  <c:printSettings>
    <c:headerFooter/>
    <c:pageMargins b="0" l="0.19685039370078741" r="0.19685039370078741" t="0" header="0.31496062992125984" footer="0.31496062992125984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Planungsübersicht!$D$4</c:f>
          <c:strCache>
            <c:ptCount val="1"/>
            <c:pt idx="0">
              <c:v>Gymnasium Othmarschen</c:v>
            </c:pt>
          </c:strCache>
        </c:strRef>
      </c:tx>
      <c:layout>
        <c:manualLayout>
          <c:xMode val="edge"/>
          <c:yMode val="edge"/>
          <c:x val="0.13171034654411948"/>
          <c:y val="7.3790058986909379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1800" b="1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948754391755836"/>
          <c:y val="0.15628180573062464"/>
          <c:w val="0.83283780867807744"/>
          <c:h val="0.65916326987193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'CO2-Schulbilanz'!$B$15</c:f>
              <c:strCache>
                <c:ptCount val="1"/>
                <c:pt idx="0">
                  <c:v>Summe CO2-Emissionen:</c:v>
                </c:pt>
              </c:strCache>
            </c:strRef>
          </c:tx>
          <c:spPr>
            <a:prstGeom prst="rect">
              <a:avLst/>
            </a:prstGeom>
            <a:gradFill rotWithShape="0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prstGeom prst="rect">
                <a:avLst/>
              </a:prstGeom>
              <a:gradFill rotWithShape="0">
                <a:gsLst>
                  <a:gs pos="0">
                    <a:srgbClr val="000000"/>
                  </a:gs>
                  <a:gs pos="100000">
                    <a:srgbClr val="C0C0C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21D-4638-9B7E-A4BA608E8EF5}"/>
              </c:ext>
            </c:extLst>
          </c:dPt>
          <c:dPt>
            <c:idx val="4"/>
            <c:invertIfNegative val="0"/>
            <c:bubble3D val="0"/>
            <c:spPr>
              <a:prstGeom prst="rect">
                <a:avLst/>
              </a:prstGeom>
              <a:gradFill rotWithShape="0">
                <a:gsLst>
                  <a:gs pos="0">
                    <a:srgbClr val="000000"/>
                  </a:gs>
                  <a:gs pos="100000">
                    <a:srgbClr val="C0C0C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21D-4638-9B7E-A4BA608E8EF5}"/>
              </c:ext>
            </c:extLst>
          </c:dPt>
          <c:cat>
            <c:numRef>
              <c:f>'CO2-Schulbilanz'!$E$6:$AB$6</c:f>
              <c:numCache>
                <c:formatCode>General</c:formatCode>
                <c:ptCount val="2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</c:numCache>
            </c:numRef>
          </c:cat>
          <c:val>
            <c:numRef>
              <c:f>'CO2-Schulbilanz'!$E$8:$AB$8</c:f>
              <c:numCache>
                <c:formatCode>#,###\ "kg"</c:formatCode>
                <c:ptCount val="24"/>
                <c:pt idx="0">
                  <c:v>147881.5326231801</c:v>
                </c:pt>
                <c:pt idx="1">
                  <c:v>133175.64432939945</c:v>
                </c:pt>
                <c:pt idx="2">
                  <c:v>130288.48767567566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21D-4638-9B7E-A4BA608E8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902664"/>
        <c:axId val="149907368"/>
      </c:barChart>
      <c:lineChart>
        <c:grouping val="standard"/>
        <c:varyColors val="0"/>
        <c:ser>
          <c:idx val="2"/>
          <c:order val="1"/>
          <c:tx>
            <c:strRef>
              <c:f>'CO2-Schulbilanz'!$D$7</c:f>
              <c:strCache>
                <c:ptCount val="1"/>
                <c:pt idx="0">
                  <c:v>Emissions-Ziel</c:v>
                </c:pt>
              </c:strCache>
            </c:strRef>
          </c:tx>
          <c:spPr>
            <a:prstGeom prst="rect">
              <a:avLst/>
            </a:prstGeom>
            <a:ln w="254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prstGeom prst="rect">
                <a:avLst/>
              </a:prstGeom>
              <a:solidFill>
                <a:srgbClr val="C000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'CO2-Schulbilanz'!$E$6:$AB$6</c:f>
              <c:numCache>
                <c:formatCode>General</c:formatCode>
                <c:ptCount val="2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</c:numCache>
            </c:numRef>
          </c:cat>
          <c:val>
            <c:numRef>
              <c:f>'CO2-Schulbilanz'!$E$7:$AB$7</c:f>
              <c:numCache>
                <c:formatCode>#,###\ "kg"</c:formatCode>
                <c:ptCount val="24"/>
                <c:pt idx="0">
                  <c:v>147881.5326231801</c:v>
                </c:pt>
                <c:pt idx="1">
                  <c:v>140203.15586605167</c:v>
                </c:pt>
                <c:pt idx="2">
                  <c:v>132923.45951599369</c:v>
                </c:pt>
                <c:pt idx="3">
                  <c:v>126021.74309528677</c:v>
                </c:pt>
                <c:pt idx="4">
                  <c:v>119478.38094646913</c:v>
                </c:pt>
                <c:pt idx="5">
                  <c:v>113274.76642499707</c:v>
                </c:pt>
                <c:pt idx="6">
                  <c:v>107393.25898956145</c:v>
                </c:pt>
                <c:pt idx="7">
                  <c:v>101817.1340396063</c:v>
                </c:pt>
                <c:pt idx="8">
                  <c:v>96530.535357408182</c:v>
                </c:pt>
                <c:pt idx="9">
                  <c:v>91518.430019481049</c:v>
                </c:pt>
                <c:pt idx="10">
                  <c:v>86766.565649092998</c:v>
                </c:pt>
                <c:pt idx="11">
                  <c:v>82261.429888338622</c:v>
                </c:pt>
                <c:pt idx="12">
                  <c:v>77990.211974522099</c:v>
                </c:pt>
                <c:pt idx="13">
                  <c:v>73940.766311589992</c:v>
                </c:pt>
                <c:pt idx="14">
                  <c:v>67616.436708063731</c:v>
                </c:pt>
                <c:pt idx="15">
                  <c:v>61833.042057327773</c:v>
                </c:pt>
                <c:pt idx="16">
                  <c:v>56544.314906308973</c:v>
                </c:pt>
                <c:pt idx="17">
                  <c:v>51707.945167238155</c:v>
                </c:pt>
                <c:pt idx="18">
                  <c:v>47285.241634783451</c:v>
                </c:pt>
                <c:pt idx="19">
                  <c:v>43240.822454428293</c:v>
                </c:pt>
                <c:pt idx="20">
                  <c:v>39542.332065825191</c:v>
                </c:pt>
                <c:pt idx="21">
                  <c:v>36160.182356657722</c:v>
                </c:pt>
                <c:pt idx="22">
                  <c:v>33067.315956228333</c:v>
                </c:pt>
                <c:pt idx="23">
                  <c:v>30238.98977510853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21D-4638-9B7E-A4BA608E8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902664"/>
        <c:axId val="149907368"/>
      </c:lineChart>
      <c:catAx>
        <c:axId val="149902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prstGeom prst="rect">
            <a:avLst/>
          </a:prstGeom>
          <a:ln w="3175">
            <a:solidFill>
              <a:srgbClr val="000000"/>
            </a:solidFill>
            <a:prstDash val="solid"/>
          </a:ln>
        </c:spPr>
        <c:txPr>
          <a:bodyPr rot="2880000" vert="horz"/>
          <a:lstStyle/>
          <a:p>
            <a:pPr>
              <a:defRPr sz="1200" b="0" i="0" u="none" strike="noStrike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149907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907368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400"/>
                  <a:t>CO</a:t>
                </a:r>
                <a:r>
                  <a:rPr lang="de-DE" sz="1400" baseline="-25000"/>
                  <a:t>2</a:t>
                </a:r>
                <a:r>
                  <a:rPr lang="de-DE" sz="1400"/>
                  <a:t>-Emission (kg)</a:t>
                </a:r>
                <a:endParaRPr lang="de-DE"/>
              </a:p>
            </c:rich>
          </c:tx>
          <c:layout>
            <c:manualLayout>
              <c:xMode val="edge"/>
              <c:yMode val="edge"/>
              <c:x val="1.3533910355349437E-3"/>
              <c:y val="0.28714019895122256"/>
            </c:manualLayout>
          </c:layout>
          <c:overlay val="0"/>
          <c:spPr>
            <a:prstGeom prst="rect">
              <a:avLst/>
            </a:prstGeom>
            <a:noFill/>
            <a:ln w="25400">
              <a:noFill/>
            </a:ln>
          </c:spPr>
        </c:title>
        <c:numFmt formatCode="#,###\ &quot;kg&quot;" sourceLinked="1"/>
        <c:majorTickMark val="out"/>
        <c:minorTickMark val="none"/>
        <c:tickLblPos val="nextTo"/>
        <c:spPr>
          <a:prstGeom prst="rect">
            <a:avLst/>
          </a:prstGeom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149902664"/>
        <c:crosses val="autoZero"/>
        <c:crossBetween val="between"/>
      </c:valAx>
      <c:spPr>
        <a:prstGeom prst="rect">
          <a:avLst/>
        </a:prstGeom>
        <a:gradFill rotWithShape="0">
          <a:gsLst>
            <a:gs pos="0">
              <a:srgbClr val="FFFFFF"/>
            </a:gs>
            <a:gs pos="100000">
              <a:srgbClr val="DDFF7D"/>
            </a:gs>
          </a:gsLst>
          <a:path path="rect"/>
        </a:gradFill>
        <a:ln w="127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</c:legendEntry>
      <c:layout>
        <c:manualLayout>
          <c:xMode val="edge"/>
          <c:yMode val="edge"/>
          <c:x val="0.18148721854986724"/>
          <c:y val="0.91863669847921814"/>
          <c:w val="0.78734273729542603"/>
          <c:h val="5.7870613395547776E-2"/>
        </c:manualLayout>
      </c:layout>
      <c:overlay val="0"/>
      <c:spPr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de-DE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00" b="0" i="0" u="none" strike="noStrike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" l="0" r="0" t="0" header="0" footer="0.51181102362204722"/>
    <c:pageSetup paperSize="9" orientation="landscape" horizontalDpi="-3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Planungsübersicht!$D$4</c:f>
          <c:strCache>
            <c:ptCount val="1"/>
            <c:pt idx="0">
              <c:v>Gymnasium Othmarschen</c:v>
            </c:pt>
          </c:strCache>
        </c:strRef>
      </c:tx>
      <c:layout>
        <c:manualLayout>
          <c:xMode val="edge"/>
          <c:yMode val="edge"/>
          <c:x val="0.12146794757764594"/>
          <c:y val="7.1018056214906602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1800" b="1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720757596844853"/>
          <c:y val="0.15628180573062464"/>
          <c:w val="0.85514725468382602"/>
          <c:h val="0.65916326987193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'CO2-Schulbilanz'!$B$15</c:f>
              <c:strCache>
                <c:ptCount val="1"/>
                <c:pt idx="0">
                  <c:v>Summe CO2-Emissionen:</c:v>
                </c:pt>
              </c:strCache>
            </c:strRef>
          </c:tx>
          <c:spPr>
            <a:prstGeom prst="rect">
              <a:avLst/>
            </a:prstGeom>
            <a:gradFill rotWithShape="0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prstGeom prst="rect">
                <a:avLst/>
              </a:prstGeom>
              <a:gradFill rotWithShape="0">
                <a:gsLst>
                  <a:gs pos="0">
                    <a:srgbClr val="000000"/>
                  </a:gs>
                  <a:gs pos="100000">
                    <a:srgbClr val="C0C0C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8DE-4325-BFDC-34152A90C802}"/>
              </c:ext>
            </c:extLst>
          </c:dPt>
          <c:dPt>
            <c:idx val="4"/>
            <c:invertIfNegative val="0"/>
            <c:bubble3D val="0"/>
            <c:spPr>
              <a:prstGeom prst="rect">
                <a:avLst/>
              </a:prstGeom>
              <a:gradFill rotWithShape="0">
                <a:gsLst>
                  <a:gs pos="0">
                    <a:srgbClr val="000000"/>
                  </a:gs>
                  <a:gs pos="100000">
                    <a:srgbClr val="C0C0C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8DE-4325-BFDC-34152A90C802}"/>
              </c:ext>
            </c:extLst>
          </c:dPt>
          <c:cat>
            <c:numRef>
              <c:f>'CO2-Schulbilanz'!$E$6:$AL$6</c:f>
              <c:numCache>
                <c:formatCode>General</c:formatCode>
                <c:ptCount val="3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</c:numCache>
            </c:numRef>
          </c:cat>
          <c:val>
            <c:numRef>
              <c:f>'CO2-Schulbilanz'!$E$8:$AL$8</c:f>
              <c:numCache>
                <c:formatCode>#,###\ "kg"</c:formatCode>
                <c:ptCount val="34"/>
                <c:pt idx="0">
                  <c:v>147881.5326231801</c:v>
                </c:pt>
                <c:pt idx="1">
                  <c:v>133175.64432939945</c:v>
                </c:pt>
                <c:pt idx="2">
                  <c:v>130288.48767567566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8DE-4325-BFDC-34152A90C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910112"/>
        <c:axId val="149903448"/>
      </c:barChart>
      <c:lineChart>
        <c:grouping val="standard"/>
        <c:varyColors val="0"/>
        <c:ser>
          <c:idx val="2"/>
          <c:order val="1"/>
          <c:tx>
            <c:strRef>
              <c:f>'CO2-Schulbilanz'!$D$7</c:f>
              <c:strCache>
                <c:ptCount val="1"/>
                <c:pt idx="0">
                  <c:v>Emissions-Ziel</c:v>
                </c:pt>
              </c:strCache>
            </c:strRef>
          </c:tx>
          <c:spPr>
            <a:prstGeom prst="rect">
              <a:avLst/>
            </a:prstGeom>
            <a:ln w="254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prstGeom prst="rect">
                <a:avLst/>
              </a:prstGeom>
              <a:solidFill>
                <a:srgbClr val="C000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'CO2-Schulbilanz'!$E$6:$AL$6</c:f>
              <c:numCache>
                <c:formatCode>General</c:formatCode>
                <c:ptCount val="3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</c:numCache>
            </c:numRef>
          </c:cat>
          <c:val>
            <c:numRef>
              <c:f>'CO2-Schulbilanz'!$E$7:$AL$7</c:f>
              <c:numCache>
                <c:formatCode>#,###\ "kg"</c:formatCode>
                <c:ptCount val="34"/>
                <c:pt idx="0">
                  <c:v>147881.5326231801</c:v>
                </c:pt>
                <c:pt idx="1">
                  <c:v>140203.15586605167</c:v>
                </c:pt>
                <c:pt idx="2">
                  <c:v>132923.45951599369</c:v>
                </c:pt>
                <c:pt idx="3">
                  <c:v>126021.74309528677</c:v>
                </c:pt>
                <c:pt idx="4">
                  <c:v>119478.38094646913</c:v>
                </c:pt>
                <c:pt idx="5">
                  <c:v>113274.76642499707</c:v>
                </c:pt>
                <c:pt idx="6">
                  <c:v>107393.25898956145</c:v>
                </c:pt>
                <c:pt idx="7">
                  <c:v>101817.1340396063</c:v>
                </c:pt>
                <c:pt idx="8">
                  <c:v>96530.535357408182</c:v>
                </c:pt>
                <c:pt idx="9">
                  <c:v>91518.430019481049</c:v>
                </c:pt>
                <c:pt idx="10">
                  <c:v>86766.565649092998</c:v>
                </c:pt>
                <c:pt idx="11">
                  <c:v>82261.429888338622</c:v>
                </c:pt>
                <c:pt idx="12">
                  <c:v>77990.211974522099</c:v>
                </c:pt>
                <c:pt idx="13">
                  <c:v>73940.766311589992</c:v>
                </c:pt>
                <c:pt idx="14">
                  <c:v>67616.436708063731</c:v>
                </c:pt>
                <c:pt idx="15">
                  <c:v>61833.042057327773</c:v>
                </c:pt>
                <c:pt idx="16">
                  <c:v>56544.314906308973</c:v>
                </c:pt>
                <c:pt idx="17">
                  <c:v>51707.945167238155</c:v>
                </c:pt>
                <c:pt idx="18">
                  <c:v>47285.241634783451</c:v>
                </c:pt>
                <c:pt idx="19">
                  <c:v>43240.822454428293</c:v>
                </c:pt>
                <c:pt idx="20">
                  <c:v>39542.332065825191</c:v>
                </c:pt>
                <c:pt idx="21">
                  <c:v>36160.182356657722</c:v>
                </c:pt>
                <c:pt idx="22">
                  <c:v>33067.315956228333</c:v>
                </c:pt>
                <c:pt idx="23">
                  <c:v>30238.98977510853</c:v>
                </c:pt>
                <c:pt idx="24">
                  <c:v>27652.57705915768</c:v>
                </c:pt>
                <c:pt idx="25">
                  <c:v>25287.386374332313</c:v>
                </c:pt>
                <c:pt idx="26">
                  <c:v>23124.496074155257</c:v>
                </c:pt>
                <c:pt idx="27">
                  <c:v>21146.602925575822</c:v>
                </c:pt>
                <c:pt idx="28">
                  <c:v>19337.883682220196</c:v>
                </c:pt>
                <c:pt idx="29">
                  <c:v>17683.868497610965</c:v>
                </c:pt>
                <c:pt idx="30">
                  <c:v>16171.325165655044</c:v>
                </c:pt>
                <c:pt idx="31">
                  <c:v>14788.153262318003</c:v>
                </c:pt>
                <c:pt idx="32">
                  <c:v>13523.287341612751</c:v>
                </c:pt>
                <c:pt idx="33">
                  <c:v>12366.60841146556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8DE-4325-BFDC-34152A90C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910112"/>
        <c:axId val="149903448"/>
      </c:lineChart>
      <c:catAx>
        <c:axId val="14991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prstGeom prst="rect">
            <a:avLst/>
          </a:prstGeom>
          <a:ln w="3175">
            <a:solidFill>
              <a:srgbClr val="000000"/>
            </a:solidFill>
            <a:prstDash val="solid"/>
          </a:ln>
        </c:spPr>
        <c:txPr>
          <a:bodyPr rot="2880000" vert="horz"/>
          <a:lstStyle/>
          <a:p>
            <a:pPr>
              <a:defRPr sz="1200" b="0" i="0" u="none" strike="noStrike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149903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903448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400"/>
                  <a:t>CO</a:t>
                </a:r>
                <a:r>
                  <a:rPr lang="de-DE" sz="1400" baseline="-25000"/>
                  <a:t>2</a:t>
                </a:r>
                <a:r>
                  <a:rPr lang="de-DE" sz="1400"/>
                  <a:t>-Emission (kg)</a:t>
                </a:r>
                <a:endParaRPr lang="de-DE"/>
              </a:p>
            </c:rich>
          </c:tx>
          <c:layout>
            <c:manualLayout>
              <c:xMode val="edge"/>
              <c:yMode val="edge"/>
              <c:x val="1.3533910355349437E-3"/>
              <c:y val="0.28714019895122256"/>
            </c:manualLayout>
          </c:layout>
          <c:overlay val="0"/>
          <c:spPr>
            <a:prstGeom prst="rect">
              <a:avLst/>
            </a:prstGeom>
            <a:noFill/>
            <a:ln w="25400">
              <a:noFill/>
            </a:ln>
          </c:spPr>
        </c:title>
        <c:numFmt formatCode="#,###\ &quot;kg&quot;" sourceLinked="1"/>
        <c:majorTickMark val="out"/>
        <c:minorTickMark val="none"/>
        <c:tickLblPos val="nextTo"/>
        <c:spPr>
          <a:prstGeom prst="rect">
            <a:avLst/>
          </a:prstGeom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149910112"/>
        <c:crosses val="autoZero"/>
        <c:crossBetween val="between"/>
      </c:valAx>
      <c:spPr>
        <a:prstGeom prst="rect">
          <a:avLst/>
        </a:prstGeom>
        <a:gradFill rotWithShape="0">
          <a:gsLst>
            <a:gs pos="0">
              <a:srgbClr val="FFFFFF"/>
            </a:gs>
            <a:gs pos="100000">
              <a:srgbClr val="DDFF7D"/>
            </a:gs>
          </a:gsLst>
          <a:path path="rect"/>
        </a:gradFill>
        <a:ln w="127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</c:legendEntry>
      <c:layout>
        <c:manualLayout>
          <c:xMode val="edge"/>
          <c:yMode val="edge"/>
          <c:x val="0.18148721854986724"/>
          <c:y val="0.91863669847921814"/>
          <c:w val="0.78734273729542603"/>
          <c:h val="5.7870613395547776E-2"/>
        </c:manualLayout>
      </c:layout>
      <c:overlay val="0"/>
      <c:spPr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de-DE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00" b="0" i="0" u="none" strike="noStrike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" l="0" r="0" t="0" header="0" footer="0.51181102362204722"/>
    <c:pageSetup paperSize="9" orientation="landscape" horizontalDpi="-3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Planungsübersicht!$D$4</c:f>
          <c:strCache>
            <c:ptCount val="1"/>
            <c:pt idx="0">
              <c:v>Gymnasium Othmarschen</c:v>
            </c:pt>
          </c:strCache>
        </c:strRef>
      </c:tx>
      <c:layout>
        <c:manualLayout>
          <c:xMode val="edge"/>
          <c:yMode val="edge"/>
          <c:x val="9.9245747059395359E-2"/>
          <c:y val="7.1018056214906602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1800" b="1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704024496937883"/>
          <c:y val="0.15628180573062464"/>
          <c:w val="0.87535763585107418"/>
          <c:h val="0.65916326987193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'CO2-Schulbilanz'!$B$15</c:f>
              <c:strCache>
                <c:ptCount val="1"/>
                <c:pt idx="0">
                  <c:v>Summe CO2-Emissionen:</c:v>
                </c:pt>
              </c:strCache>
            </c:strRef>
          </c:tx>
          <c:spPr>
            <a:prstGeom prst="rect">
              <a:avLst/>
            </a:prstGeom>
            <a:gradFill rotWithShape="0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prstGeom prst="rect">
                <a:avLst/>
              </a:prstGeom>
              <a:gradFill rotWithShape="0">
                <a:gsLst>
                  <a:gs pos="0">
                    <a:srgbClr val="000000"/>
                  </a:gs>
                  <a:gs pos="100000">
                    <a:srgbClr val="C0C0C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B1D-4903-8303-E73C05E8E729}"/>
              </c:ext>
            </c:extLst>
          </c:dPt>
          <c:dPt>
            <c:idx val="4"/>
            <c:invertIfNegative val="0"/>
            <c:bubble3D val="0"/>
            <c:spPr>
              <a:prstGeom prst="rect">
                <a:avLst/>
              </a:prstGeom>
              <a:gradFill rotWithShape="0">
                <a:gsLst>
                  <a:gs pos="0">
                    <a:srgbClr val="000000"/>
                  </a:gs>
                  <a:gs pos="100000">
                    <a:srgbClr val="C0C0C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B1D-4903-8303-E73C05E8E729}"/>
              </c:ext>
            </c:extLst>
          </c:dPt>
          <c:cat>
            <c:numRef>
              <c:f>'CO2-Schulbilanz'!$E$6:$AV$6</c:f>
              <c:numCache>
                <c:formatCode>General</c:formatCode>
                <c:ptCount val="4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  <c:pt idx="38">
                  <c:v>2057</c:v>
                </c:pt>
                <c:pt idx="39">
                  <c:v>2058</c:v>
                </c:pt>
                <c:pt idx="40">
                  <c:v>2059</c:v>
                </c:pt>
                <c:pt idx="41">
                  <c:v>2060</c:v>
                </c:pt>
                <c:pt idx="42">
                  <c:v>2061</c:v>
                </c:pt>
                <c:pt idx="43">
                  <c:v>2062</c:v>
                </c:pt>
              </c:numCache>
            </c:numRef>
          </c:cat>
          <c:val>
            <c:numRef>
              <c:f>'CO2-Schulbilanz'!$E$8:$AV$8</c:f>
              <c:numCache>
                <c:formatCode>#,###\ "kg"</c:formatCode>
                <c:ptCount val="44"/>
                <c:pt idx="0">
                  <c:v>147881.5326231801</c:v>
                </c:pt>
                <c:pt idx="1">
                  <c:v>133175.64432939945</c:v>
                </c:pt>
                <c:pt idx="2">
                  <c:v>130288.48767567566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B1D-4903-8303-E73C05E8E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907760"/>
        <c:axId val="149912072"/>
      </c:barChart>
      <c:lineChart>
        <c:grouping val="standard"/>
        <c:varyColors val="0"/>
        <c:ser>
          <c:idx val="2"/>
          <c:order val="1"/>
          <c:tx>
            <c:strRef>
              <c:f>'CO2-Schulbilanz'!$D$7</c:f>
              <c:strCache>
                <c:ptCount val="1"/>
                <c:pt idx="0">
                  <c:v>Emissions-Ziel</c:v>
                </c:pt>
              </c:strCache>
            </c:strRef>
          </c:tx>
          <c:spPr>
            <a:prstGeom prst="rect">
              <a:avLst/>
            </a:prstGeom>
            <a:ln w="254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prstGeom prst="rect">
                <a:avLst/>
              </a:prstGeom>
              <a:solidFill>
                <a:srgbClr val="C000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'CO2-Schulbilanz'!$E$6:$AV$6</c:f>
              <c:numCache>
                <c:formatCode>General</c:formatCode>
                <c:ptCount val="4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  <c:pt idx="38">
                  <c:v>2057</c:v>
                </c:pt>
                <c:pt idx="39">
                  <c:v>2058</c:v>
                </c:pt>
                <c:pt idx="40">
                  <c:v>2059</c:v>
                </c:pt>
                <c:pt idx="41">
                  <c:v>2060</c:v>
                </c:pt>
                <c:pt idx="42">
                  <c:v>2061</c:v>
                </c:pt>
                <c:pt idx="43">
                  <c:v>2062</c:v>
                </c:pt>
              </c:numCache>
            </c:numRef>
          </c:cat>
          <c:val>
            <c:numRef>
              <c:f>'CO2-Schulbilanz'!$E$7:$AV$7</c:f>
              <c:numCache>
                <c:formatCode>#,###\ "kg"</c:formatCode>
                <c:ptCount val="44"/>
                <c:pt idx="0">
                  <c:v>147881.5326231801</c:v>
                </c:pt>
                <c:pt idx="1">
                  <c:v>140203.15586605167</c:v>
                </c:pt>
                <c:pt idx="2">
                  <c:v>132923.45951599369</c:v>
                </c:pt>
                <c:pt idx="3">
                  <c:v>126021.74309528677</c:v>
                </c:pt>
                <c:pt idx="4">
                  <c:v>119478.38094646913</c:v>
                </c:pt>
                <c:pt idx="5">
                  <c:v>113274.76642499707</c:v>
                </c:pt>
                <c:pt idx="6">
                  <c:v>107393.25898956145</c:v>
                </c:pt>
                <c:pt idx="7">
                  <c:v>101817.1340396063</c:v>
                </c:pt>
                <c:pt idx="8">
                  <c:v>96530.535357408182</c:v>
                </c:pt>
                <c:pt idx="9">
                  <c:v>91518.430019481049</c:v>
                </c:pt>
                <c:pt idx="10">
                  <c:v>86766.565649092998</c:v>
                </c:pt>
                <c:pt idx="11">
                  <c:v>82261.429888338622</c:v>
                </c:pt>
                <c:pt idx="12">
                  <c:v>77990.211974522099</c:v>
                </c:pt>
                <c:pt idx="13">
                  <c:v>73940.766311589992</c:v>
                </c:pt>
                <c:pt idx="14">
                  <c:v>67616.436708063731</c:v>
                </c:pt>
                <c:pt idx="15">
                  <c:v>61833.042057327773</c:v>
                </c:pt>
                <c:pt idx="16">
                  <c:v>56544.314906308973</c:v>
                </c:pt>
                <c:pt idx="17">
                  <c:v>51707.945167238155</c:v>
                </c:pt>
                <c:pt idx="18">
                  <c:v>47285.241634783451</c:v>
                </c:pt>
                <c:pt idx="19">
                  <c:v>43240.822454428293</c:v>
                </c:pt>
                <c:pt idx="20">
                  <c:v>39542.332065825191</c:v>
                </c:pt>
                <c:pt idx="21">
                  <c:v>36160.182356657722</c:v>
                </c:pt>
                <c:pt idx="22">
                  <c:v>33067.315956228333</c:v>
                </c:pt>
                <c:pt idx="23">
                  <c:v>30238.98977510853</c:v>
                </c:pt>
                <c:pt idx="24">
                  <c:v>27652.57705915768</c:v>
                </c:pt>
                <c:pt idx="25">
                  <c:v>25287.386374332313</c:v>
                </c:pt>
                <c:pt idx="26">
                  <c:v>23124.496074155257</c:v>
                </c:pt>
                <c:pt idx="27">
                  <c:v>21146.602925575822</c:v>
                </c:pt>
                <c:pt idx="28">
                  <c:v>19337.883682220196</c:v>
                </c:pt>
                <c:pt idx="29">
                  <c:v>17683.868497610965</c:v>
                </c:pt>
                <c:pt idx="30">
                  <c:v>16171.325165655044</c:v>
                </c:pt>
                <c:pt idx="31">
                  <c:v>14788.153262318003</c:v>
                </c:pt>
                <c:pt idx="32">
                  <c:v>13523.287341612751</c:v>
                </c:pt>
                <c:pt idx="33">
                  <c:v>12366.60841146556</c:v>
                </c:pt>
                <c:pt idx="34">
                  <c:v>11308.8629812618</c:v>
                </c:pt>
                <c:pt idx="35">
                  <c:v>10341.589033447635</c:v>
                </c:pt>
                <c:pt idx="36">
                  <c:v>9457.0483269566939</c:v>
                </c:pt>
                <c:pt idx="37">
                  <c:v>8648.1644908856615</c:v>
                </c:pt>
                <c:pt idx="38">
                  <c:v>7908.4664131650406</c:v>
                </c:pt>
                <c:pt idx="39">
                  <c:v>7232.0364713315466</c:v>
                </c:pt>
                <c:pt idx="40">
                  <c:v>6613.463191245668</c:v>
                </c:pt>
                <c:pt idx="41">
                  <c:v>6047.7979550217078</c:v>
                </c:pt>
                <c:pt idx="42">
                  <c:v>5530.5154118315377</c:v>
                </c:pt>
                <c:pt idx="43">
                  <c:v>5057.4772748664645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B1D-4903-8303-E73C05E8E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907760"/>
        <c:axId val="149912072"/>
      </c:lineChart>
      <c:catAx>
        <c:axId val="14990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prstGeom prst="rect">
            <a:avLst/>
          </a:prstGeom>
          <a:ln w="3175">
            <a:solidFill>
              <a:srgbClr val="000000"/>
            </a:solidFill>
            <a:prstDash val="solid"/>
          </a:ln>
        </c:spPr>
        <c:txPr>
          <a:bodyPr rot="2880000" vert="horz"/>
          <a:lstStyle/>
          <a:p>
            <a:pPr>
              <a:defRPr sz="1200" b="0" i="0" u="none" strike="noStrike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149912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912072"/>
        <c:scaling>
          <c:orientation val="minMax"/>
        </c:scaling>
        <c:delete val="0"/>
        <c:axPos val="l"/>
        <c:majorGridlines>
          <c:spPr>
            <a:prstGeom prst="rect">
              <a:avLst/>
            </a:prstGeom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400"/>
                  <a:t>CO</a:t>
                </a:r>
                <a:r>
                  <a:rPr lang="de-DE" sz="1400" baseline="-25000"/>
                  <a:t>2</a:t>
                </a:r>
                <a:r>
                  <a:rPr lang="de-DE" sz="1400"/>
                  <a:t>-Emission (kg)</a:t>
                </a:r>
                <a:endParaRPr/>
              </a:p>
            </c:rich>
          </c:tx>
          <c:layout>
            <c:manualLayout>
              <c:xMode val="edge"/>
              <c:yMode val="edge"/>
              <c:x val="1.3533910355349437E-3"/>
              <c:y val="0.28714019895122256"/>
            </c:manualLayout>
          </c:layout>
          <c:overlay val="0"/>
          <c:spPr>
            <a:prstGeom prst="rect">
              <a:avLst/>
            </a:prstGeom>
            <a:noFill/>
            <a:ln w="25400">
              <a:noFill/>
            </a:ln>
          </c:spPr>
        </c:title>
        <c:numFmt formatCode="#,###\ &quot;kg&quot;" sourceLinked="1"/>
        <c:majorTickMark val="out"/>
        <c:minorTickMark val="none"/>
        <c:tickLblPos val="nextTo"/>
        <c:spPr>
          <a:prstGeom prst="rect">
            <a:avLst/>
          </a:prstGeom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149907760"/>
        <c:crosses val="autoZero"/>
        <c:crossBetween val="between"/>
      </c:valAx>
      <c:spPr>
        <a:prstGeom prst="rect">
          <a:avLst/>
        </a:prstGeom>
        <a:gradFill rotWithShape="0">
          <a:gsLst>
            <a:gs pos="0">
              <a:srgbClr val="FFFFFF"/>
            </a:gs>
            <a:gs pos="100000">
              <a:srgbClr val="DDFF7D"/>
            </a:gs>
          </a:gsLst>
          <a:path path="rect"/>
        </a:gradFill>
        <a:ln w="127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</c:legendEntry>
      <c:layout>
        <c:manualLayout>
          <c:xMode val="edge"/>
          <c:yMode val="edge"/>
          <c:x val="0.18148721854986724"/>
          <c:y val="0.91863669847921814"/>
          <c:w val="0.78734273729542603"/>
          <c:h val="5.7870613395547776E-2"/>
        </c:manualLayout>
      </c:layout>
      <c:overlay val="0"/>
      <c:spPr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de-DE"/>
        </a:p>
      </c:txPr>
    </c:legend>
    <c:plotVisOnly val="1"/>
    <c:dispBlanksAs val="gap"/>
    <c:showDLblsOverMax val="0"/>
  </c:chart>
  <c:spPr>
    <a:xfrm>
      <a:off x="0" y="0"/>
      <a:ext cx="0" cy="0"/>
    </a:xfrm>
    <a:prstGeom prst="rect">
      <a:avLst/>
    </a:prstGeom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00" b="0" i="0" u="none" strike="noStrike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" l="0" r="0" t="0" header="0" footer="0.51181102362204722"/>
    <c:pageSetup paperSize="9" orientation="landscape" horizontalDpi="-3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Planungsübersicht!$D$4</c:f>
          <c:strCache>
            <c:ptCount val="1"/>
            <c:pt idx="0">
              <c:v>Gymnasium Othmarschen</c:v>
            </c:pt>
          </c:strCache>
        </c:strRef>
      </c:tx>
      <c:layout>
        <c:manualLayout>
          <c:xMode val="edge"/>
          <c:yMode val="edge"/>
          <c:x val="0.14643598332425531"/>
          <c:y val="7.2768552114542084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1750" b="1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996972428308733"/>
          <c:y val="0.16028886446555557"/>
          <c:w val="0.84064248328406477"/>
          <c:h val="0.62966250633584764"/>
        </c:manualLayout>
      </c:layout>
      <c:barChart>
        <c:barDir val="col"/>
        <c:grouping val="clustered"/>
        <c:varyColors val="0"/>
        <c:ser>
          <c:idx val="1"/>
          <c:order val="0"/>
          <c:tx>
            <c:v>CO2-Emissionen mit Maßnahmen (real)</c:v>
          </c:tx>
          <c:spPr>
            <a:prstGeom prst="rect">
              <a:avLst/>
            </a:prstGeom>
            <a:solidFill>
              <a:srgbClr val="92D050"/>
            </a:solidFill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prstGeom prst="rect">
                <a:avLst/>
              </a:prstGeom>
              <a:solidFill>
                <a:srgbClr val="92D050"/>
              </a:solidFill>
              <a:ln w="12700">
                <a:solidFill>
                  <a:schemeClr val="bg1">
                    <a:lumMod val="6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E80-44C5-95AD-5128669DFDAD}"/>
              </c:ext>
            </c:extLst>
          </c:dPt>
          <c:dPt>
            <c:idx val="4"/>
            <c:invertIfNegative val="0"/>
            <c:bubble3D val="0"/>
            <c:spPr>
              <a:prstGeom prst="rect">
                <a:avLst/>
              </a:prstGeom>
              <a:solidFill>
                <a:srgbClr val="92D050"/>
              </a:solidFill>
              <a:ln w="12700">
                <a:solidFill>
                  <a:schemeClr val="bg1">
                    <a:lumMod val="6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E80-44C5-95AD-5128669DFDAD}"/>
              </c:ext>
            </c:extLst>
          </c:dPt>
          <c:trendline>
            <c:name>Trend mit Maßnahmen</c:name>
            <c:spPr>
              <a:prstGeom prst="rect">
                <a:avLst/>
              </a:prstGeom>
              <a:ln w="25400">
                <a:solidFill>
                  <a:srgbClr val="92D050"/>
                </a:solidFill>
              </a:ln>
            </c:spPr>
            <c:trendlineType val="linear"/>
            <c:dispRSqr val="0"/>
            <c:dispEq val="0"/>
          </c:trendline>
          <c:cat>
            <c:numRef>
              <c:f>'CO2-Schulbilanz'!$E$6:$R$6</c:f>
              <c:numCache>
                <c:formatCode>General</c:formatCode>
                <c:ptCount val="1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</c:numCache>
            </c:numRef>
          </c:cat>
          <c:val>
            <c:numRef>
              <c:f>Erfolge!$C$7:$P$7</c:f>
              <c:numCache>
                <c:formatCode>#,##0\ "kg"</c:formatCode>
                <c:ptCount val="14"/>
                <c:pt idx="0">
                  <c:v>147881.5326231801</c:v>
                </c:pt>
                <c:pt idx="1">
                  <c:v>133175.64432939945</c:v>
                </c:pt>
                <c:pt idx="2">
                  <c:v>130288.48767567566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E80-44C5-95AD-5128669DFDAD}"/>
            </c:ext>
          </c:extLst>
        </c:ser>
        <c:ser>
          <c:idx val="2"/>
          <c:order val="1"/>
          <c:tx>
            <c:v>CO2-Emissionen ohne Maßnahmen (geschätzt)</c:v>
          </c:tx>
          <c:spPr>
            <a:prstGeom prst="rect">
              <a:avLst/>
            </a:prstGeom>
            <a:solidFill>
              <a:sysClr val="window" lastClr="FFFFFF">
                <a:lumMod val="50000"/>
              </a:sysClr>
            </a:solidFill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invertIfNegative val="0"/>
          <c:trendline>
            <c:name>Trend ohne Maßnahmen</c:name>
            <c:spPr>
              <a:prstGeom prst="rect">
                <a:avLst/>
              </a:prstGeom>
              <a:ln w="25400">
                <a:solidFill>
                  <a:schemeClr val="bg1">
                    <a:lumMod val="50000"/>
                  </a:schemeClr>
                </a:solidFill>
                <a:prstDash val="sysDash"/>
              </a:ln>
            </c:spPr>
            <c:trendlineType val="linear"/>
            <c:dispRSqr val="0"/>
            <c:dispEq val="0"/>
          </c:trendline>
          <c:cat>
            <c:numRef>
              <c:f>'CO2-Schulbilanz'!$E$6:$R$6</c:f>
              <c:numCache>
                <c:formatCode>General</c:formatCode>
                <c:ptCount val="1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</c:numCache>
            </c:numRef>
          </c:cat>
          <c:val>
            <c:numRef>
              <c:f>Erfolge!$C$9:$P$9</c:f>
              <c:numCache>
                <c:formatCode>#,##0\ "kg"</c:formatCode>
                <c:ptCount val="14"/>
                <c:pt idx="0">
                  <c:v>147881.5326231801</c:v>
                </c:pt>
                <c:pt idx="1">
                  <c:v>133175.64432939945</c:v>
                </c:pt>
                <c:pt idx="2">
                  <c:v>130288.48767567566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E80-44C5-95AD-5128669DF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913248"/>
        <c:axId val="149903056"/>
      </c:barChart>
      <c:catAx>
        <c:axId val="14991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prstGeom prst="rect">
            <a:avLst/>
          </a:prstGeom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100" b="0" i="0" u="none" strike="noStrike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149903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903056"/>
        <c:scaling>
          <c:orientation val="minMax"/>
          <c:min val="0"/>
        </c:scaling>
        <c:delete val="0"/>
        <c:axPos val="l"/>
        <c:majorGridlines>
          <c:spPr>
            <a:prstGeom prst="rect">
              <a:avLst/>
            </a:prstGeom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600"/>
                  <a:t>CO</a:t>
                </a:r>
                <a:r>
                  <a:rPr lang="de-DE" sz="1600" baseline="-25000"/>
                  <a:t>2</a:t>
                </a:r>
                <a:r>
                  <a:rPr lang="de-DE" sz="1600"/>
                  <a:t>-Emission (kg)</a:t>
                </a:r>
                <a:endParaRPr lang="de-DE"/>
              </a:p>
            </c:rich>
          </c:tx>
          <c:layout>
            <c:manualLayout>
              <c:xMode val="edge"/>
              <c:yMode val="edge"/>
              <c:x val="1.0731139025376398E-2"/>
              <c:y val="0.25065907870502802"/>
            </c:manualLayout>
          </c:layout>
          <c:overlay val="0"/>
          <c:spPr>
            <a:prstGeom prst="rect">
              <a:avLst/>
            </a:prstGeom>
            <a:noFill/>
            <a:ln w="25400">
              <a:noFill/>
            </a:ln>
          </c:spPr>
        </c:title>
        <c:numFmt formatCode="#,##0\ &quot;kg&quot;" sourceLinked="1"/>
        <c:majorTickMark val="out"/>
        <c:minorTickMark val="none"/>
        <c:tickLblPos val="nextTo"/>
        <c:spPr>
          <a:prstGeom prst="rect">
            <a:avLst/>
          </a:prstGeom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149913248"/>
        <c:crosses val="autoZero"/>
        <c:crossBetween val="between"/>
      </c:valAx>
      <c:spPr>
        <a:prstGeom prst="rect">
          <a:avLst/>
        </a:prstGeom>
        <a:noFill/>
        <a:ln w="12700">
          <a:solidFill>
            <a:schemeClr val="tx1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</c:legendEntry>
      <c:layout>
        <c:manualLayout>
          <c:xMode val="edge"/>
          <c:yMode val="edge"/>
          <c:x val="0.14435087363685276"/>
          <c:y val="0.88046210284899851"/>
          <c:w val="0.84099954417235545"/>
          <c:h val="0.10934031907579433"/>
        </c:manualLayout>
      </c:layout>
      <c:overlay val="0"/>
      <c:spPr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de-DE"/>
        </a:p>
      </c:txPr>
    </c:legend>
    <c:plotVisOnly val="0"/>
    <c:dispBlanksAs val="gap"/>
    <c:showDLblsOverMax val="0"/>
  </c:chart>
  <c:spPr>
    <a:xfrm>
      <a:off x="0" y="0"/>
      <a:ext cx="0" cy="0"/>
    </a:xfrm>
    <a:prstGeom prst="rect">
      <a:avLst/>
    </a:prstGeom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00" b="0" i="0" u="none" strike="noStrike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" l="0" r="0" t="0" header="0" footer="0.51181102362204722"/>
    <c:pageSetup paperSize="9" orientation="landscape" horizontalDpi="-3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Planungsübersicht!$D$4</c:f>
          <c:strCache>
            <c:ptCount val="1"/>
            <c:pt idx="0">
              <c:v>Gymnasium Othmarschen</c:v>
            </c:pt>
          </c:strCache>
        </c:strRef>
      </c:tx>
      <c:layout>
        <c:manualLayout>
          <c:xMode val="edge"/>
          <c:yMode val="edge"/>
          <c:x val="0.12151912537158449"/>
          <c:y val="7.2768632565501756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1750" b="1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029847367940617"/>
          <c:y val="0.16028886446555557"/>
          <c:w val="0.85830854038184246"/>
          <c:h val="0.62966250633584764"/>
        </c:manualLayout>
      </c:layout>
      <c:barChart>
        <c:barDir val="col"/>
        <c:grouping val="clustered"/>
        <c:varyColors val="0"/>
        <c:ser>
          <c:idx val="1"/>
          <c:order val="0"/>
          <c:tx>
            <c:v>CO2-Emissionen mit Maßnahmen (real)</c:v>
          </c:tx>
          <c:spPr>
            <a:prstGeom prst="rect">
              <a:avLst/>
            </a:prstGeom>
            <a:solidFill>
              <a:srgbClr val="92D050"/>
            </a:solidFill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prstGeom prst="rect">
                <a:avLst/>
              </a:prstGeom>
              <a:solidFill>
                <a:srgbClr val="92D050"/>
              </a:solidFill>
              <a:ln w="12700">
                <a:solidFill>
                  <a:schemeClr val="bg1">
                    <a:lumMod val="6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6E1-4A2E-BC5E-FEF5FC53A09F}"/>
              </c:ext>
            </c:extLst>
          </c:dPt>
          <c:dPt>
            <c:idx val="4"/>
            <c:invertIfNegative val="0"/>
            <c:bubble3D val="0"/>
            <c:spPr>
              <a:prstGeom prst="rect">
                <a:avLst/>
              </a:prstGeom>
              <a:solidFill>
                <a:srgbClr val="92D050"/>
              </a:solidFill>
              <a:ln w="12700">
                <a:solidFill>
                  <a:schemeClr val="bg1">
                    <a:lumMod val="6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6E1-4A2E-BC5E-FEF5FC53A09F}"/>
              </c:ext>
            </c:extLst>
          </c:dPt>
          <c:trendline>
            <c:name>Trend mit Maßnahmen</c:name>
            <c:spPr>
              <a:prstGeom prst="rect">
                <a:avLst/>
              </a:prstGeom>
              <a:ln w="25400">
                <a:solidFill>
                  <a:srgbClr val="92D050"/>
                </a:solidFill>
              </a:ln>
            </c:spPr>
            <c:trendlineType val="linear"/>
            <c:dispRSqr val="0"/>
            <c:dispEq val="0"/>
          </c:trendline>
          <c:cat>
            <c:numRef>
              <c:f>'CO2-Schulbilanz'!$E$6:$AB$6</c:f>
              <c:numCache>
                <c:formatCode>General</c:formatCode>
                <c:ptCount val="2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</c:numCache>
            </c:numRef>
          </c:cat>
          <c:val>
            <c:numRef>
              <c:f>Erfolge!$C$7:$Z$7</c:f>
              <c:numCache>
                <c:formatCode>#,##0\ "kg"</c:formatCode>
                <c:ptCount val="24"/>
                <c:pt idx="0">
                  <c:v>147881.5326231801</c:v>
                </c:pt>
                <c:pt idx="1">
                  <c:v>133175.64432939945</c:v>
                </c:pt>
                <c:pt idx="2">
                  <c:v>130288.48767567566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6E1-4A2E-BC5E-FEF5FC53A09F}"/>
            </c:ext>
          </c:extLst>
        </c:ser>
        <c:ser>
          <c:idx val="2"/>
          <c:order val="1"/>
          <c:tx>
            <c:v>CO2-Emissionen ohne Maßnahmen (geschätzt)</c:v>
          </c:tx>
          <c:spPr>
            <a:prstGeom prst="rect">
              <a:avLst/>
            </a:prstGeom>
            <a:solidFill>
              <a:sysClr val="window" lastClr="FFFFFF">
                <a:lumMod val="50000"/>
              </a:sysClr>
            </a:solidFill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invertIfNegative val="0"/>
          <c:trendline>
            <c:name>Trend ohne Maßnahmen</c:name>
            <c:spPr>
              <a:prstGeom prst="rect">
                <a:avLst/>
              </a:prstGeom>
              <a:ln w="25400">
                <a:solidFill>
                  <a:schemeClr val="bg1">
                    <a:lumMod val="50000"/>
                  </a:schemeClr>
                </a:solidFill>
                <a:prstDash val="sysDash"/>
              </a:ln>
            </c:spPr>
            <c:trendlineType val="linear"/>
            <c:dispRSqr val="0"/>
            <c:dispEq val="0"/>
          </c:trendline>
          <c:cat>
            <c:numRef>
              <c:f>'CO2-Schulbilanz'!$E$6:$AB$6</c:f>
              <c:numCache>
                <c:formatCode>General</c:formatCode>
                <c:ptCount val="2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</c:numCache>
            </c:numRef>
          </c:cat>
          <c:val>
            <c:numRef>
              <c:f>Erfolge!$C$9:$Z$9</c:f>
              <c:numCache>
                <c:formatCode>#,##0\ "kg"</c:formatCode>
                <c:ptCount val="24"/>
                <c:pt idx="0">
                  <c:v>147881.5326231801</c:v>
                </c:pt>
                <c:pt idx="1">
                  <c:v>133175.64432939945</c:v>
                </c:pt>
                <c:pt idx="2">
                  <c:v>130288.48767567566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6E1-4A2E-BC5E-FEF5FC53A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906584"/>
        <c:axId val="149908936"/>
      </c:barChart>
      <c:catAx>
        <c:axId val="149906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prstGeom prst="rect">
            <a:avLst/>
          </a:prstGeom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100" b="0" i="0" u="none" strike="noStrike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149908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908936"/>
        <c:scaling>
          <c:orientation val="minMax"/>
          <c:min val="0"/>
        </c:scaling>
        <c:delete val="0"/>
        <c:axPos val="l"/>
        <c:majorGridlines>
          <c:spPr>
            <a:prstGeom prst="rect">
              <a:avLst/>
            </a:prstGeom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600"/>
                  <a:t>CO</a:t>
                </a:r>
                <a:r>
                  <a:rPr lang="de-DE" sz="1600" baseline="-25000"/>
                  <a:t>2</a:t>
                </a:r>
                <a:r>
                  <a:rPr lang="de-DE" sz="1600"/>
                  <a:t>-Emission (kg)</a:t>
                </a:r>
                <a:endParaRPr lang="de-DE"/>
              </a:p>
            </c:rich>
          </c:tx>
          <c:layout>
            <c:manualLayout>
              <c:xMode val="edge"/>
              <c:yMode val="edge"/>
              <c:x val="1.0731139025376398E-2"/>
              <c:y val="0.25065907870502802"/>
            </c:manualLayout>
          </c:layout>
          <c:overlay val="0"/>
          <c:spPr>
            <a:prstGeom prst="rect">
              <a:avLst/>
            </a:prstGeom>
            <a:noFill/>
            <a:ln w="25400">
              <a:noFill/>
            </a:ln>
          </c:spPr>
        </c:title>
        <c:numFmt formatCode="#,##0\ &quot;kg&quot;" sourceLinked="1"/>
        <c:majorTickMark val="out"/>
        <c:minorTickMark val="none"/>
        <c:tickLblPos val="nextTo"/>
        <c:spPr>
          <a:prstGeom prst="rect">
            <a:avLst/>
          </a:prstGeom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149906584"/>
        <c:crosses val="autoZero"/>
        <c:crossBetween val="between"/>
      </c:valAx>
      <c:spPr>
        <a:prstGeom prst="rect">
          <a:avLst/>
        </a:prstGeom>
        <a:noFill/>
        <a:ln w="12700">
          <a:solidFill>
            <a:schemeClr val="tx1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</c:legendEntry>
      <c:layout>
        <c:manualLayout>
          <c:xMode val="edge"/>
          <c:yMode val="edge"/>
          <c:x val="0.12653958592311762"/>
          <c:y val="0.88046210284899851"/>
          <c:w val="0.86074868094110957"/>
          <c:h val="0.10934031907579433"/>
        </c:manualLayout>
      </c:layout>
      <c:overlay val="0"/>
      <c:spPr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de-DE"/>
        </a:p>
      </c:txPr>
    </c:legend>
    <c:plotVisOnly val="0"/>
    <c:dispBlanksAs val="gap"/>
    <c:showDLblsOverMax val="0"/>
  </c:chart>
  <c:spPr>
    <a:xfrm>
      <a:off x="0" y="0"/>
      <a:ext cx="0" cy="0"/>
    </a:xfrm>
    <a:prstGeom prst="rect">
      <a:avLst/>
    </a:prstGeom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00" b="0" i="0" u="none" strike="noStrike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" l="0" r="0" t="0" header="0" footer="0.51181102362204722"/>
    <c:pageSetup paperSize="9" orientation="landscape" horizontalDpi="-3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Planungsübersicht!$D$4</c:f>
          <c:strCache>
            <c:ptCount val="1"/>
            <c:pt idx="0">
              <c:v>Gymnasium Othmarschen</c:v>
            </c:pt>
          </c:strCache>
        </c:strRef>
      </c:tx>
      <c:layout>
        <c:manualLayout>
          <c:xMode val="edge"/>
          <c:yMode val="edge"/>
          <c:x val="0.11761069026012701"/>
          <c:y val="7.2768602234213567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1750" b="1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029847367940617"/>
          <c:y val="0.16028886446555557"/>
          <c:w val="0.85830854038184246"/>
          <c:h val="0.62966250633584764"/>
        </c:manualLayout>
      </c:layout>
      <c:barChart>
        <c:barDir val="col"/>
        <c:grouping val="clustered"/>
        <c:varyColors val="0"/>
        <c:ser>
          <c:idx val="1"/>
          <c:order val="0"/>
          <c:tx>
            <c:v>CO2-Emissionen mit Maßnahmen (real)</c:v>
          </c:tx>
          <c:spPr>
            <a:prstGeom prst="rect">
              <a:avLst/>
            </a:prstGeom>
            <a:solidFill>
              <a:srgbClr val="92D050"/>
            </a:solidFill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prstGeom prst="rect">
                <a:avLst/>
              </a:prstGeom>
              <a:solidFill>
                <a:srgbClr val="92D050"/>
              </a:solidFill>
              <a:ln w="12700">
                <a:solidFill>
                  <a:schemeClr val="bg1">
                    <a:lumMod val="6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16F-4389-BEE6-206E21834BA8}"/>
              </c:ext>
            </c:extLst>
          </c:dPt>
          <c:dPt>
            <c:idx val="4"/>
            <c:invertIfNegative val="0"/>
            <c:bubble3D val="0"/>
            <c:spPr>
              <a:prstGeom prst="rect">
                <a:avLst/>
              </a:prstGeom>
              <a:solidFill>
                <a:srgbClr val="92D050"/>
              </a:solidFill>
              <a:ln w="12700">
                <a:solidFill>
                  <a:schemeClr val="bg1">
                    <a:lumMod val="6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16F-4389-BEE6-206E21834BA8}"/>
              </c:ext>
            </c:extLst>
          </c:dPt>
          <c:trendline>
            <c:name>Trend mit Maßnahmen</c:name>
            <c:spPr>
              <a:prstGeom prst="rect">
                <a:avLst/>
              </a:prstGeom>
              <a:ln w="25400">
                <a:solidFill>
                  <a:srgbClr val="92D050"/>
                </a:solidFill>
              </a:ln>
            </c:spPr>
            <c:trendlineType val="linear"/>
            <c:dispRSqr val="0"/>
            <c:dispEq val="0"/>
          </c:trendline>
          <c:cat>
            <c:numRef>
              <c:f>'CO2-Schulbilanz'!$E$6:$AL$6</c:f>
              <c:numCache>
                <c:formatCode>General</c:formatCode>
                <c:ptCount val="3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</c:numCache>
            </c:numRef>
          </c:cat>
          <c:val>
            <c:numRef>
              <c:f>Erfolge!$C$7:$AJ$7</c:f>
              <c:numCache>
                <c:formatCode>#,##0\ "kg"</c:formatCode>
                <c:ptCount val="34"/>
                <c:pt idx="0">
                  <c:v>147881.5326231801</c:v>
                </c:pt>
                <c:pt idx="1">
                  <c:v>133175.64432939945</c:v>
                </c:pt>
                <c:pt idx="2">
                  <c:v>130288.48767567566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16F-4389-BEE6-206E21834BA8}"/>
            </c:ext>
          </c:extLst>
        </c:ser>
        <c:ser>
          <c:idx val="2"/>
          <c:order val="1"/>
          <c:tx>
            <c:v>CO2-Emissionen ohne Maßnahmen (geschätzt)</c:v>
          </c:tx>
          <c:spPr>
            <a:prstGeom prst="rect">
              <a:avLst/>
            </a:prstGeom>
            <a:solidFill>
              <a:sysClr val="window" lastClr="FFFFFF">
                <a:lumMod val="50000"/>
              </a:sysClr>
            </a:solidFill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invertIfNegative val="0"/>
          <c:trendline>
            <c:name>Trend ohne Maßnahmen</c:name>
            <c:spPr>
              <a:prstGeom prst="rect">
                <a:avLst/>
              </a:prstGeom>
              <a:ln w="25400">
                <a:solidFill>
                  <a:schemeClr val="bg1">
                    <a:lumMod val="50000"/>
                  </a:schemeClr>
                </a:solidFill>
                <a:prstDash val="sysDash"/>
              </a:ln>
            </c:spPr>
            <c:trendlineType val="linear"/>
            <c:dispRSqr val="0"/>
            <c:dispEq val="0"/>
          </c:trendline>
          <c:cat>
            <c:numRef>
              <c:f>'CO2-Schulbilanz'!$E$6:$AL$6</c:f>
              <c:numCache>
                <c:formatCode>General</c:formatCode>
                <c:ptCount val="3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</c:numCache>
            </c:numRef>
          </c:cat>
          <c:val>
            <c:numRef>
              <c:f>Erfolge!$C$9:$AJ$9</c:f>
              <c:numCache>
                <c:formatCode>#,##0\ "kg"</c:formatCode>
                <c:ptCount val="34"/>
                <c:pt idx="0">
                  <c:v>147881.5326231801</c:v>
                </c:pt>
                <c:pt idx="1">
                  <c:v>133175.64432939945</c:v>
                </c:pt>
                <c:pt idx="2">
                  <c:v>130288.48767567566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16F-4389-BEE6-206E21834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914424"/>
        <c:axId val="149909328"/>
      </c:barChart>
      <c:catAx>
        <c:axId val="149914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prstGeom prst="rect">
            <a:avLst/>
          </a:prstGeom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100" b="0" i="0" u="none" strike="noStrike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149909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909328"/>
        <c:scaling>
          <c:orientation val="minMax"/>
          <c:min val="0"/>
        </c:scaling>
        <c:delete val="0"/>
        <c:axPos val="l"/>
        <c:majorGridlines>
          <c:spPr>
            <a:prstGeom prst="rect">
              <a:avLst/>
            </a:prstGeom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600"/>
                  <a:t>CO</a:t>
                </a:r>
                <a:r>
                  <a:rPr lang="de-DE" sz="1600" baseline="-25000"/>
                  <a:t>2</a:t>
                </a:r>
                <a:r>
                  <a:rPr lang="de-DE" sz="1600"/>
                  <a:t>-Emission (kg)</a:t>
                </a:r>
                <a:endParaRPr lang="de-DE"/>
              </a:p>
            </c:rich>
          </c:tx>
          <c:layout>
            <c:manualLayout>
              <c:xMode val="edge"/>
              <c:yMode val="edge"/>
              <c:x val="1.0731139025376398E-2"/>
              <c:y val="0.25065907870502802"/>
            </c:manualLayout>
          </c:layout>
          <c:overlay val="0"/>
          <c:spPr>
            <a:prstGeom prst="rect">
              <a:avLst/>
            </a:prstGeom>
            <a:noFill/>
            <a:ln w="25400">
              <a:noFill/>
            </a:ln>
          </c:spPr>
        </c:title>
        <c:numFmt formatCode="#,##0\ &quot;kg&quot;" sourceLinked="1"/>
        <c:majorTickMark val="out"/>
        <c:minorTickMark val="none"/>
        <c:tickLblPos val="nextTo"/>
        <c:spPr>
          <a:prstGeom prst="rect">
            <a:avLst/>
          </a:prstGeom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149914424"/>
        <c:crosses val="autoZero"/>
        <c:crossBetween val="between"/>
      </c:valAx>
      <c:spPr>
        <a:prstGeom prst="rect">
          <a:avLst/>
        </a:prstGeom>
        <a:noFill/>
        <a:ln w="12700">
          <a:solidFill>
            <a:schemeClr val="tx1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</c:legendEntry>
      <c:layout>
        <c:manualLayout>
          <c:xMode val="edge"/>
          <c:yMode val="edge"/>
          <c:x val="0.12653958592311762"/>
          <c:y val="0.88046210284899851"/>
          <c:w val="0.86074868094110957"/>
          <c:h val="0.10934031907579433"/>
        </c:manualLayout>
      </c:layout>
      <c:overlay val="0"/>
      <c:spPr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de-DE"/>
        </a:p>
      </c:txPr>
    </c:legend>
    <c:plotVisOnly val="0"/>
    <c:dispBlanksAs val="gap"/>
    <c:showDLblsOverMax val="0"/>
  </c:chart>
  <c:spPr>
    <a:xfrm>
      <a:off x="0" y="0"/>
      <a:ext cx="0" cy="0"/>
    </a:xfrm>
    <a:prstGeom prst="rect">
      <a:avLst/>
    </a:prstGeom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00" b="0" i="0" u="none" strike="noStrike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" l="0" r="0" t="0" header="0" footer="0.51181102362204722"/>
    <c:pageSetup paperSize="9" orientation="landscape" horizontalDpi="-3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Planungsübersicht!$D$4</c:f>
          <c:strCache>
            <c:ptCount val="1"/>
            <c:pt idx="0">
              <c:v>Gymnasium Othmarschen</c:v>
            </c:pt>
          </c:strCache>
        </c:strRef>
      </c:tx>
      <c:layout>
        <c:manualLayout>
          <c:xMode val="edge"/>
          <c:yMode val="edge"/>
          <c:x val="0.10114014811114885"/>
          <c:y val="7.2768602234213567E-2"/>
        </c:manualLayout>
      </c:layout>
      <c:overlay val="0"/>
      <c:spPr>
        <a:prstGeom prst="rect">
          <a:avLst/>
        </a:prstGeom>
        <a:noFill/>
        <a:ln w="25400">
          <a:noFill/>
        </a:ln>
      </c:spPr>
      <c:txPr>
        <a:bodyPr/>
        <a:lstStyle/>
        <a:p>
          <a:pPr>
            <a:defRPr sz="1750" b="1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1688648291927"/>
          <c:y val="0.16028886446555557"/>
          <c:w val="0.8818379914925436"/>
          <c:h val="0.62966250633584764"/>
        </c:manualLayout>
      </c:layout>
      <c:barChart>
        <c:barDir val="col"/>
        <c:grouping val="clustered"/>
        <c:varyColors val="0"/>
        <c:ser>
          <c:idx val="1"/>
          <c:order val="0"/>
          <c:tx>
            <c:v>CO2-Emissionen mit Maßnahmen (real)</c:v>
          </c:tx>
          <c:spPr>
            <a:prstGeom prst="rect">
              <a:avLst/>
            </a:prstGeom>
            <a:solidFill>
              <a:srgbClr val="92D050"/>
            </a:solidFill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prstGeom prst="rect">
                <a:avLst/>
              </a:prstGeom>
              <a:solidFill>
                <a:srgbClr val="92D050"/>
              </a:solidFill>
              <a:ln w="12700">
                <a:solidFill>
                  <a:schemeClr val="bg1">
                    <a:lumMod val="6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E15-4ECC-ACD8-4BAD8A3F8E09}"/>
              </c:ext>
            </c:extLst>
          </c:dPt>
          <c:dPt>
            <c:idx val="4"/>
            <c:invertIfNegative val="0"/>
            <c:bubble3D val="0"/>
            <c:spPr>
              <a:prstGeom prst="rect">
                <a:avLst/>
              </a:prstGeom>
              <a:solidFill>
                <a:srgbClr val="92D050"/>
              </a:solidFill>
              <a:ln w="12700">
                <a:solidFill>
                  <a:schemeClr val="bg1">
                    <a:lumMod val="65000"/>
                  </a:schemeClr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E15-4ECC-ACD8-4BAD8A3F8E09}"/>
              </c:ext>
            </c:extLst>
          </c:dPt>
          <c:trendline>
            <c:name>Trend mit Maßnahmen</c:name>
            <c:spPr>
              <a:prstGeom prst="rect">
                <a:avLst/>
              </a:prstGeom>
              <a:ln w="25400">
                <a:solidFill>
                  <a:srgbClr val="92D050"/>
                </a:solidFill>
              </a:ln>
            </c:spPr>
            <c:trendlineType val="linear"/>
            <c:dispRSqr val="0"/>
            <c:dispEq val="0"/>
          </c:trendline>
          <c:cat>
            <c:numRef>
              <c:f>'CO2-Schulbilanz'!$E$6:$AV$6</c:f>
              <c:numCache>
                <c:formatCode>General</c:formatCode>
                <c:ptCount val="4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  <c:pt idx="38">
                  <c:v>2057</c:v>
                </c:pt>
                <c:pt idx="39">
                  <c:v>2058</c:v>
                </c:pt>
                <c:pt idx="40">
                  <c:v>2059</c:v>
                </c:pt>
                <c:pt idx="41">
                  <c:v>2060</c:v>
                </c:pt>
                <c:pt idx="42">
                  <c:v>2061</c:v>
                </c:pt>
                <c:pt idx="43">
                  <c:v>2062</c:v>
                </c:pt>
              </c:numCache>
            </c:numRef>
          </c:cat>
          <c:val>
            <c:numRef>
              <c:f>Erfolge!$C$7:$AT$7</c:f>
              <c:numCache>
                <c:formatCode>#,##0\ "kg"</c:formatCode>
                <c:ptCount val="44"/>
                <c:pt idx="0">
                  <c:v>147881.5326231801</c:v>
                </c:pt>
                <c:pt idx="1">
                  <c:v>133175.64432939945</c:v>
                </c:pt>
                <c:pt idx="2">
                  <c:v>130288.48767567566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E15-4ECC-ACD8-4BAD8A3F8E09}"/>
            </c:ext>
          </c:extLst>
        </c:ser>
        <c:ser>
          <c:idx val="2"/>
          <c:order val="1"/>
          <c:tx>
            <c:v>CO2-Emissionen ohne Maßnahmen (geschätzt)</c:v>
          </c:tx>
          <c:spPr>
            <a:prstGeom prst="rect">
              <a:avLst/>
            </a:prstGeom>
            <a:solidFill>
              <a:sysClr val="window" lastClr="FFFFFF">
                <a:lumMod val="50000"/>
              </a:sysClr>
            </a:solidFill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invertIfNegative val="0"/>
          <c:trendline>
            <c:name>Trend ohne Maßnahmen</c:name>
            <c:spPr>
              <a:prstGeom prst="rect">
                <a:avLst/>
              </a:prstGeom>
              <a:ln w="25400">
                <a:solidFill>
                  <a:schemeClr val="bg1">
                    <a:lumMod val="50000"/>
                  </a:schemeClr>
                </a:solidFill>
                <a:prstDash val="sysDash"/>
              </a:ln>
            </c:spPr>
            <c:trendlineType val="linear"/>
            <c:dispRSqr val="0"/>
            <c:dispEq val="0"/>
          </c:trendline>
          <c:cat>
            <c:numRef>
              <c:f>'CO2-Schulbilanz'!$E$6:$AV$6</c:f>
              <c:numCache>
                <c:formatCode>General</c:formatCode>
                <c:ptCount val="4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  <c:pt idx="38">
                  <c:v>2057</c:v>
                </c:pt>
                <c:pt idx="39">
                  <c:v>2058</c:v>
                </c:pt>
                <c:pt idx="40">
                  <c:v>2059</c:v>
                </c:pt>
                <c:pt idx="41">
                  <c:v>2060</c:v>
                </c:pt>
                <c:pt idx="42">
                  <c:v>2061</c:v>
                </c:pt>
                <c:pt idx="43">
                  <c:v>2062</c:v>
                </c:pt>
              </c:numCache>
            </c:numRef>
          </c:cat>
          <c:val>
            <c:numRef>
              <c:f>Erfolge!$C$9:$AT$9</c:f>
              <c:numCache>
                <c:formatCode>#,##0\ "kg"</c:formatCode>
                <c:ptCount val="44"/>
                <c:pt idx="0">
                  <c:v>147881.5326231801</c:v>
                </c:pt>
                <c:pt idx="1">
                  <c:v>133175.64432939945</c:v>
                </c:pt>
                <c:pt idx="2">
                  <c:v>130288.48767567566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15-4ECC-ACD8-4BAD8A3F8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902272"/>
        <c:axId val="149913640"/>
      </c:barChart>
      <c:catAx>
        <c:axId val="14990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prstGeom prst="rect">
            <a:avLst/>
          </a:prstGeom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100" b="0" i="0" u="none" strike="noStrike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149913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913640"/>
        <c:scaling>
          <c:orientation val="minMax"/>
          <c:min val="0"/>
        </c:scaling>
        <c:delete val="0"/>
        <c:axPos val="l"/>
        <c:majorGridlines>
          <c:spPr>
            <a:prstGeom prst="rect">
              <a:avLst/>
            </a:prstGeom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1600"/>
                  <a:t>CO</a:t>
                </a:r>
                <a:r>
                  <a:rPr lang="de-DE" sz="1600" baseline="-25000"/>
                  <a:t>2</a:t>
                </a:r>
                <a:r>
                  <a:rPr lang="de-DE" sz="1600"/>
                  <a:t>-Emission (kg)</a:t>
                </a:r>
                <a:endParaRPr/>
              </a:p>
            </c:rich>
          </c:tx>
          <c:layout>
            <c:manualLayout>
              <c:xMode val="edge"/>
              <c:yMode val="edge"/>
              <c:x val="6.0252889277175609E-3"/>
              <c:y val="0.25065910324278384"/>
            </c:manualLayout>
          </c:layout>
          <c:overlay val="0"/>
          <c:spPr>
            <a:prstGeom prst="rect">
              <a:avLst/>
            </a:prstGeom>
            <a:noFill/>
            <a:ln w="25400">
              <a:noFill/>
            </a:ln>
          </c:spPr>
        </c:title>
        <c:numFmt formatCode="#,##0\ &quot;kg&quot;" sourceLinked="1"/>
        <c:majorTickMark val="out"/>
        <c:minorTickMark val="none"/>
        <c:tickLblPos val="nextTo"/>
        <c:spPr>
          <a:prstGeom prst="rect">
            <a:avLst/>
          </a:prstGeom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149902272"/>
        <c:crosses val="autoZero"/>
        <c:crossBetween val="between"/>
      </c:valAx>
      <c:spPr>
        <a:prstGeom prst="rect">
          <a:avLst/>
        </a:prstGeom>
        <a:noFill/>
        <a:ln w="12700">
          <a:solidFill>
            <a:schemeClr val="tx1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</c:legendEntry>
      <c:layout>
        <c:manualLayout>
          <c:xMode val="edge"/>
          <c:yMode val="edge"/>
          <c:x val="0.12653958592311762"/>
          <c:y val="0.88046210284899851"/>
          <c:w val="0.86074868094110957"/>
          <c:h val="0.10934031907579433"/>
        </c:manualLayout>
      </c:layout>
      <c:overlay val="0"/>
      <c:spPr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de-DE"/>
        </a:p>
      </c:txPr>
    </c:legend>
    <c:plotVisOnly val="0"/>
    <c:dispBlanksAs val="gap"/>
    <c:showDLblsOverMax val="0"/>
  </c:chart>
  <c:spPr>
    <a:xfrm>
      <a:off x="0" y="0"/>
      <a:ext cx="0" cy="0"/>
    </a:xfrm>
    <a:prstGeom prst="rect">
      <a:avLst/>
    </a:prstGeom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00" b="0" i="0" u="none" strike="noStrike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" l="0" r="0" t="0" header="0" footer="0.51181102362204722"/>
    <c:pageSetup paperSize="9" orientation="landscape" horizontalDpi="-3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Planungsübersicht!$D$4</c:f>
          <c:strCache>
            <c:ptCount val="1"/>
            <c:pt idx="0">
              <c:v>Gymnasium Othmarschen</c:v>
            </c:pt>
          </c:strCache>
        </c:strRef>
      </c:tx>
      <c:layout>
        <c:manualLayout>
          <c:xMode val="edge"/>
          <c:yMode val="edge"/>
          <c:x val="6.9258889996676634E-2"/>
          <c:y val="9.0188215320668563E-2"/>
        </c:manualLayout>
      </c:layout>
      <c:overlay val="0"/>
      <c:spPr>
        <a:prstGeom prst="rect">
          <a:avLst/>
        </a:prstGeom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377303784185498E-2"/>
          <c:y val="0.17012561701392265"/>
          <c:w val="0.91299989794396341"/>
          <c:h val="0.647576422835621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Bilanz_pro_h_pro_m²!$B$49</c:f>
              <c:strCache>
                <c:ptCount val="1"/>
                <c:pt idx="0">
                  <c:v>Strom: CO2 [g pro m² und Std.]</c:v>
                </c:pt>
              </c:strCache>
            </c:strRef>
          </c:tx>
          <c:spPr>
            <a:prstGeom prst="rect">
              <a:avLst/>
            </a:prstGeom>
            <a:solidFill>
              <a:srgbClr val="FFC000"/>
            </a:solidFill>
          </c:spPr>
          <c:invertIfNegative val="0"/>
          <c:cat>
            <c:numRef>
              <c:f>Bilanz_pro_h_pro_m²!$D$29:$Q$29</c:f>
              <c:numCache>
                <c:formatCode>General</c:formatCode>
                <c:ptCount val="1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</c:numCache>
            </c:numRef>
          </c:cat>
          <c:val>
            <c:numRef>
              <c:f>Bilanz_pro_h_pro_m²!$D$49:$Q$49</c:f>
              <c:numCache>
                <c:formatCode>0.00</c:formatCode>
                <c:ptCount val="14"/>
                <c:pt idx="0">
                  <c:v>11.903250226499999</c:v>
                </c:pt>
                <c:pt idx="1">
                  <c:v>10.075071710699998</c:v>
                </c:pt>
                <c:pt idx="2">
                  <c:v>9.6253402499999989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E9-45D9-A12C-EE7B8EBD26FC}"/>
            </c:ext>
          </c:extLst>
        </c:ser>
        <c:ser>
          <c:idx val="0"/>
          <c:order val="1"/>
          <c:tx>
            <c:strRef>
              <c:f>Bilanz_pro_h_pro_m²!$B$39</c:f>
              <c:strCache>
                <c:ptCount val="1"/>
                <c:pt idx="0">
                  <c:v>Wärme: CO2 [g pro m² und Std.]</c:v>
                </c:pt>
              </c:strCache>
            </c:strRef>
          </c:tx>
          <c:spPr>
            <a:prstGeom prst="rect">
              <a:avLst/>
            </a:prstGeom>
            <a:solidFill>
              <a:srgbClr val="FF0000"/>
            </a:solidFill>
          </c:spPr>
          <c:invertIfNegative val="0"/>
          <c:cat>
            <c:numRef>
              <c:f>Bilanz_pro_h_pro_m²!$D$29:$Q$29</c:f>
              <c:numCache>
                <c:formatCode>General</c:formatCode>
                <c:ptCount val="1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</c:numCache>
            </c:numRef>
          </c:cat>
          <c:val>
            <c:numRef>
              <c:f>Bilanz_pro_h_pro_m²!$D$39:$Q$39</c:f>
              <c:numCache>
                <c:formatCode>0.00</c:formatCode>
                <c:ptCount val="14"/>
                <c:pt idx="0">
                  <c:v>9.5207949126640603</c:v>
                </c:pt>
                <c:pt idx="1">
                  <c:v>9.9129488322902812</c:v>
                </c:pt>
                <c:pt idx="2">
                  <c:v>10.330049902311952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E9-45D9-A12C-EE7B8EBD26FC}"/>
            </c:ext>
          </c:extLst>
        </c:ser>
        <c:ser>
          <c:idx val="2"/>
          <c:order val="2"/>
          <c:tx>
            <c:strRef>
              <c:f>Bilanz_pro_h_pro_m²!$B$51</c:f>
              <c:strCache>
                <c:ptCount val="1"/>
                <c:pt idx="0">
                  <c:v>Gesamtemissionen</c:v>
                </c:pt>
              </c:strCache>
            </c:strRef>
          </c:tx>
          <c:spPr>
            <a:prstGeom prst="rect">
              <a:avLst/>
            </a:prstGeom>
            <a:solidFill>
              <a:schemeClr val="bg1">
                <a:lumMod val="50000"/>
              </a:schemeClr>
            </a:solidFill>
          </c:spPr>
          <c:invertIfNegative val="0"/>
          <c:cat>
            <c:numRef>
              <c:f>Bilanz_pro_h_pro_m²!$D$29:$Q$29</c:f>
              <c:numCache>
                <c:formatCode>General</c:formatCode>
                <c:ptCount val="1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</c:numCache>
            </c:numRef>
          </c:cat>
          <c:val>
            <c:numRef>
              <c:f>Bilanz_pro_h_pro_m²!$D$51:$Q$51</c:f>
              <c:numCache>
                <c:formatCode>0.0</c:formatCode>
                <c:ptCount val="14"/>
                <c:pt idx="0">
                  <c:v>21.424045139164058</c:v>
                </c:pt>
                <c:pt idx="1">
                  <c:v>19.988020542990277</c:v>
                </c:pt>
                <c:pt idx="2">
                  <c:v>19.955390152311949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1E9-45D9-A12C-EE7B8EBD2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910896"/>
        <c:axId val="149911288"/>
      </c:barChart>
      <c:catAx>
        <c:axId val="14991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2700000"/>
          <a:lstStyle/>
          <a:p>
            <a:pPr>
              <a:defRPr sz="1200"/>
            </a:pPr>
            <a:endParaRPr lang="de-DE"/>
          </a:p>
        </c:txPr>
        <c:crossAx val="149911288"/>
        <c:crosses val="autoZero"/>
        <c:auto val="1"/>
        <c:lblAlgn val="ctr"/>
        <c:lblOffset val="100"/>
        <c:noMultiLvlLbl val="0"/>
      </c:catAx>
      <c:valAx>
        <c:axId val="149911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de-DE" sz="1600"/>
                  <a:t>CO</a:t>
                </a:r>
                <a:r>
                  <a:rPr lang="de-DE" sz="1600" baseline="-25000"/>
                  <a:t>2</a:t>
                </a:r>
                <a:r>
                  <a:rPr lang="de-DE" sz="1600"/>
                  <a:t> in Gramm</a:t>
                </a:r>
                <a:endParaRPr lang="de-DE"/>
              </a:p>
            </c:rich>
          </c:tx>
          <c:layout>
            <c:manualLayout>
              <c:xMode val="edge"/>
              <c:yMode val="edge"/>
              <c:x val="4.6551293387791758E-3"/>
              <c:y val="0.34815775351501138"/>
            </c:manualLayout>
          </c:layout>
          <c:overlay val="0"/>
          <c:spPr>
            <a:prstGeom prst="rect">
              <a:avLst/>
            </a:prstGeom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prstGeom prst="rect">
            <a:avLst/>
          </a:prstGeom>
          <a:ln w="9525"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sz="1100"/>
            </a:pPr>
            <a:endParaRPr lang="de-DE"/>
          </a:p>
        </c:txPr>
        <c:crossAx val="149910896"/>
        <c:crosses val="autoZero"/>
        <c:crossBetween val="between"/>
      </c:valAx>
      <c:spPr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6259803267363263E-2"/>
          <c:y val="0.92618264096298308"/>
          <c:w val="0.91932475539261482"/>
          <c:h val="5.5426554439315774E-2"/>
        </c:manualLayout>
      </c:layout>
      <c:overlay val="0"/>
      <c:spPr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200"/>
          </a:pPr>
          <a:endParaRPr lang="de-DE"/>
        </a:p>
      </c:txPr>
    </c:legend>
    <c:plotVisOnly val="0"/>
    <c:dispBlanksAs val="gap"/>
    <c:showDLblsOverMax val="0"/>
  </c:chart>
  <c:txPr>
    <a:bodyPr/>
    <a:lstStyle/>
    <a:p>
      <a:pPr>
        <a:defRPr>
          <a:latin typeface="Arial"/>
          <a:cs typeface="Arial"/>
        </a:defRPr>
      </a:pPr>
      <a:endParaRPr lang="de-DE"/>
    </a:p>
  </c:txPr>
  <c:printSettings>
    <c:headerFooter/>
    <c:pageMargins b="0" l="0.19685039370078741" r="0.19685039370078741" t="0" header="0.31496062992125984" footer="0.31496062992125984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90490</xdr:colOff>
      <xdr:row>30</xdr:row>
      <xdr:rowOff>121443</xdr:rowOff>
    </xdr:from>
    <xdr:to>
      <xdr:col>6</xdr:col>
      <xdr:colOff>964407</xdr:colOff>
      <xdr:row>51</xdr:row>
      <xdr:rowOff>202405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35719</xdr:colOff>
      <xdr:row>30</xdr:row>
      <xdr:rowOff>130968</xdr:rowOff>
    </xdr:from>
    <xdr:to>
      <xdr:col>15</xdr:col>
      <xdr:colOff>654843</xdr:colOff>
      <xdr:row>51</xdr:row>
      <xdr:rowOff>211931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726281</xdr:colOff>
      <xdr:row>30</xdr:row>
      <xdr:rowOff>119063</xdr:rowOff>
    </xdr:from>
    <xdr:to>
      <xdr:col>27</xdr:col>
      <xdr:colOff>250031</xdr:colOff>
      <xdr:row>51</xdr:row>
      <xdr:rowOff>200025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357187</xdr:colOff>
      <xdr:row>30</xdr:row>
      <xdr:rowOff>119063</xdr:rowOff>
    </xdr:from>
    <xdr:to>
      <xdr:col>40</xdr:col>
      <xdr:colOff>738187</xdr:colOff>
      <xdr:row>51</xdr:row>
      <xdr:rowOff>200025</xdr:rowOff>
    </xdr:to>
    <xdr:graphicFrame macro="">
      <xdr:nvGraphicFramePr>
        <xdr:cNvPr id="10" name="Chart 3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0.09418</cdr:x>
      <cdr:y>0.01428</cdr:y>
    </cdr:from>
    <cdr:to>
      <cdr:x>0.32591</cdr:x>
      <cdr:y>0.07881</cdr:y>
    </cdr:to>
    <cdr:sp macro="" textlink="">
      <cdr:nvSpPr>
        <cdr:cNvPr id="11" name="Textfeld 1"/>
        <cdr:cNvSpPr/>
      </cdr:nvSpPr>
      <cdr:spPr bwMode="auto">
        <a:xfrm xmlns:a="http://schemas.openxmlformats.org/drawingml/2006/main">
          <a:off x="1016709" y="69718"/>
          <a:ext cx="2501524" cy="315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r>
            <a:rPr lang="en-US" sz="1800" b="1" i="0" u="none" strike="noStrike">
              <a:solidFill>
                <a:srgbClr val="99CC00"/>
              </a:solidFill>
              <a:latin typeface="Arial"/>
              <a:cs typeface="Arial"/>
            </a:rPr>
            <a:t>Einspar-Erfolge</a:t>
          </a:r>
          <a:endParaRPr lang="de-DE" sz="1600" b="1">
            <a:solidFill>
              <a:srgbClr val="99CC00"/>
            </a:solidFill>
            <a:latin typeface="Arial"/>
            <a:cs typeface="Arial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85723</xdr:rowOff>
    </xdr:from>
    <xdr:to>
      <xdr:col>12</xdr:col>
      <xdr:colOff>47625</xdr:colOff>
      <xdr:row>27</xdr:row>
      <xdr:rowOff>9524</xdr:rowOff>
    </xdr:to>
    <xdr:graphicFrame macro="">
      <xdr:nvGraphicFramePr>
        <xdr:cNvPr id="4" name="Diagramm 1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133350</xdr:colOff>
      <xdr:row>1</xdr:row>
      <xdr:rowOff>95250</xdr:rowOff>
    </xdr:from>
    <xdr:to>
      <xdr:col>27</xdr:col>
      <xdr:colOff>38100</xdr:colOff>
      <xdr:row>27</xdr:row>
      <xdr:rowOff>19050</xdr:rowOff>
    </xdr:to>
    <xdr:graphicFrame macro="">
      <xdr:nvGraphicFramePr>
        <xdr:cNvPr id="6" name="Diagramm 1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114301</xdr:colOff>
      <xdr:row>1</xdr:row>
      <xdr:rowOff>85725</xdr:rowOff>
    </xdr:from>
    <xdr:to>
      <xdr:col>45</xdr:col>
      <xdr:colOff>133351</xdr:colOff>
      <xdr:row>27</xdr:row>
      <xdr:rowOff>9525</xdr:rowOff>
    </xdr:to>
    <xdr:graphicFrame macro="">
      <xdr:nvGraphicFramePr>
        <xdr:cNvPr id="8" name="Diagramm 1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45</xdr:col>
      <xdr:colOff>238125</xdr:colOff>
      <xdr:row>1</xdr:row>
      <xdr:rowOff>85725</xdr:rowOff>
    </xdr:from>
    <xdr:to>
      <xdr:col>61</xdr:col>
      <xdr:colOff>276224</xdr:colOff>
      <xdr:row>27</xdr:row>
      <xdr:rowOff>9525</xdr:rowOff>
    </xdr:to>
    <xdr:graphicFrame macro="">
      <xdr:nvGraphicFramePr>
        <xdr:cNvPr id="10" name="Diagramm 1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0.06314</cdr:x>
      <cdr:y>0.02292</cdr:y>
    </cdr:from>
    <cdr:to>
      <cdr:x>0.5683</cdr:x>
      <cdr:y>0.08442</cdr:y>
    </cdr:to>
    <cdr:sp macro="" textlink="">
      <cdr:nvSpPr>
        <cdr:cNvPr id="5" name="Textfeld 1"/>
        <cdr:cNvSpPr/>
      </cdr:nvSpPr>
      <cdr:spPr bwMode="auto">
        <a:xfrm xmlns:a="http://schemas.openxmlformats.org/drawingml/2006/main">
          <a:off x="603250" y="117475"/>
          <a:ext cx="4826000" cy="3151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r>
            <a:rPr lang="en-US" sz="1800" b="1" i="0" u="none" strike="noStrike">
              <a:solidFill>
                <a:srgbClr val="99CC00"/>
              </a:solidFill>
              <a:latin typeface="Arial"/>
              <a:cs typeface="Arial"/>
            </a:rPr>
            <a:t>Spezifische CO</a:t>
          </a:r>
          <a:r>
            <a:rPr lang="en-US" sz="1800" b="1" i="0" u="none" strike="noStrike" baseline="-25000">
              <a:solidFill>
                <a:srgbClr val="99CC00"/>
              </a:solidFill>
              <a:latin typeface="Arial"/>
              <a:cs typeface="Arial"/>
            </a:rPr>
            <a:t>2</a:t>
          </a:r>
          <a:r>
            <a:rPr lang="en-US" sz="1800" b="1" i="0" u="none" strike="noStrike">
              <a:solidFill>
                <a:srgbClr val="99CC00"/>
              </a:solidFill>
              <a:latin typeface="Arial"/>
              <a:cs typeface="Arial"/>
            </a:rPr>
            <a:t>-Emissionen</a:t>
          </a:r>
          <a:endParaRPr lang="de-DE" sz="1600" b="1">
            <a:solidFill>
              <a:srgbClr val="99CC00"/>
            </a:solidFill>
            <a:latin typeface="Arial"/>
            <a:cs typeface="Arial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0.06314</cdr:x>
      <cdr:y>0.02292</cdr:y>
    </cdr:from>
    <cdr:to>
      <cdr:x>0.5683</cdr:x>
      <cdr:y>0.08442</cdr:y>
    </cdr:to>
    <cdr:sp macro="" textlink="">
      <cdr:nvSpPr>
        <cdr:cNvPr id="7" name="Textfeld 1"/>
        <cdr:cNvSpPr/>
      </cdr:nvSpPr>
      <cdr:spPr bwMode="auto">
        <a:xfrm xmlns:a="http://schemas.openxmlformats.org/drawingml/2006/main">
          <a:off x="603250" y="117475"/>
          <a:ext cx="4826000" cy="3151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r>
            <a:rPr lang="en-US" sz="1800" b="1" i="0" u="none" strike="noStrike">
              <a:solidFill>
                <a:srgbClr val="99CC00"/>
              </a:solidFill>
              <a:latin typeface="Arial"/>
              <a:cs typeface="Arial"/>
            </a:rPr>
            <a:t>Spezifische CO</a:t>
          </a:r>
          <a:r>
            <a:rPr lang="en-US" sz="1800" b="1" i="0" u="none" strike="noStrike" baseline="-25000">
              <a:solidFill>
                <a:srgbClr val="99CC00"/>
              </a:solidFill>
              <a:latin typeface="Arial"/>
              <a:cs typeface="Arial"/>
            </a:rPr>
            <a:t>2</a:t>
          </a:r>
          <a:r>
            <a:rPr lang="en-US" sz="1800" b="1" i="0" u="none" strike="noStrike">
              <a:solidFill>
                <a:srgbClr val="99CC00"/>
              </a:solidFill>
              <a:latin typeface="Arial"/>
              <a:cs typeface="Arial"/>
            </a:rPr>
            <a:t>-Emissionen</a:t>
          </a:r>
          <a:endParaRPr lang="de-DE" sz="1600" b="1">
            <a:solidFill>
              <a:srgbClr val="99CC00"/>
            </a:solidFill>
            <a:latin typeface="Arial"/>
            <a:cs typeface="Arial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0.06314</cdr:x>
      <cdr:y>0.02292</cdr:y>
    </cdr:from>
    <cdr:to>
      <cdr:x>0.5683</cdr:x>
      <cdr:y>0.08442</cdr:y>
    </cdr:to>
    <cdr:sp macro="" textlink="">
      <cdr:nvSpPr>
        <cdr:cNvPr id="9" name="Textfeld 1"/>
        <cdr:cNvSpPr/>
      </cdr:nvSpPr>
      <cdr:spPr bwMode="auto">
        <a:xfrm xmlns:a="http://schemas.openxmlformats.org/drawingml/2006/main">
          <a:off x="603250" y="117475"/>
          <a:ext cx="4826000" cy="3151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r>
            <a:rPr lang="en-US" sz="1800" b="1" i="0" u="none" strike="noStrike">
              <a:solidFill>
                <a:srgbClr val="99CC00"/>
              </a:solidFill>
              <a:latin typeface="Arial"/>
              <a:cs typeface="Arial"/>
            </a:rPr>
            <a:t>Spezifische CO</a:t>
          </a:r>
          <a:r>
            <a:rPr lang="en-US" sz="1800" b="1" i="0" u="none" strike="noStrike" baseline="-25000">
              <a:solidFill>
                <a:srgbClr val="99CC00"/>
              </a:solidFill>
              <a:latin typeface="Arial"/>
              <a:cs typeface="Arial"/>
            </a:rPr>
            <a:t>2</a:t>
          </a:r>
          <a:r>
            <a:rPr lang="en-US" sz="1800" b="1" i="0" u="none" strike="noStrike">
              <a:solidFill>
                <a:srgbClr val="99CC00"/>
              </a:solidFill>
              <a:latin typeface="Arial"/>
              <a:cs typeface="Arial"/>
            </a:rPr>
            <a:t>-Emissionen</a:t>
          </a:r>
          <a:endParaRPr lang="de-DE" sz="1600" b="1">
            <a:solidFill>
              <a:srgbClr val="99CC00"/>
            </a:solidFill>
            <a:latin typeface="Arial"/>
            <a:cs typeface="Arial"/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0.04711</cdr:x>
      <cdr:y>0.02664</cdr:y>
    </cdr:from>
    <cdr:to>
      <cdr:x>0.55227</cdr:x>
      <cdr:y>0.08814</cdr:y>
    </cdr:to>
    <cdr:sp macro="" textlink="">
      <cdr:nvSpPr>
        <cdr:cNvPr id="11" name="Textfeld 1"/>
        <cdr:cNvSpPr/>
      </cdr:nvSpPr>
      <cdr:spPr bwMode="auto">
        <a:xfrm xmlns:a="http://schemas.openxmlformats.org/drawingml/2006/main">
          <a:off x="560058" y="136502"/>
          <a:ext cx="6004938" cy="3151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r>
            <a:rPr lang="en-US" sz="1800" b="1" i="0" u="none" strike="noStrike">
              <a:solidFill>
                <a:srgbClr val="99CC00"/>
              </a:solidFill>
              <a:latin typeface="Arial"/>
              <a:cs typeface="Arial"/>
            </a:rPr>
            <a:t>Spezifische CO</a:t>
          </a:r>
          <a:r>
            <a:rPr lang="en-US" sz="1800" b="1" i="0" u="none" strike="noStrike" baseline="-25000">
              <a:solidFill>
                <a:srgbClr val="99CC00"/>
              </a:solidFill>
              <a:latin typeface="Arial"/>
              <a:cs typeface="Arial"/>
            </a:rPr>
            <a:t>2</a:t>
          </a:r>
          <a:r>
            <a:rPr lang="en-US" sz="1800" b="1" i="0" u="none" strike="noStrike">
              <a:solidFill>
                <a:srgbClr val="99CC00"/>
              </a:solidFill>
              <a:latin typeface="Arial"/>
              <a:cs typeface="Arial"/>
            </a:rPr>
            <a:t>-Emissionen</a:t>
          </a:r>
          <a:endParaRPr lang="de-DE" sz="1600" b="1">
            <a:solidFill>
              <a:srgbClr val="99CC00"/>
            </a:solidFill>
            <a:latin typeface="Arial"/>
            <a:cs typeface="Arial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11</xdr:col>
      <xdr:colOff>209550</xdr:colOff>
      <xdr:row>54</xdr:row>
      <xdr:rowOff>57150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66675" y="19050"/>
          <a:ext cx="8524875" cy="8782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66675</xdr:colOff>
      <xdr:row>0</xdr:row>
      <xdr:rowOff>19050</xdr:rowOff>
    </xdr:from>
    <xdr:to>
      <xdr:col>11</xdr:col>
      <xdr:colOff>209550</xdr:colOff>
      <xdr:row>54</xdr:row>
      <xdr:rowOff>57150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8524875" cy="8782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381000</xdr:colOff>
      <xdr:row>58</xdr:row>
      <xdr:rowOff>133350</xdr:rowOff>
    </xdr:to>
    <xdr:sp macro="" textlink="">
      <xdr:nvSpPr>
        <xdr:cNvPr id="10242" name="AutoShape 2" hidden="1">
          <a:extLst>
            <a:ext uri="{FF2B5EF4-FFF2-40B4-BE49-F238E27FC236}">
              <a16:creationId xmlns:a16="http://schemas.microsoft.com/office/drawing/2014/main" xmlns="" id="{00000000-0008-0000-0600-0000022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66675</xdr:colOff>
      <xdr:row>0</xdr:row>
      <xdr:rowOff>19050</xdr:rowOff>
    </xdr:from>
    <xdr:to>
      <xdr:col>11</xdr:col>
      <xdr:colOff>209550</xdr:colOff>
      <xdr:row>54</xdr:row>
      <xdr:rowOff>57150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xmlns="" id="{00000000-0008-0000-06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8524875" cy="878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19050</xdr:rowOff>
        </xdr:from>
        <xdr:to>
          <xdr:col>11</xdr:col>
          <xdr:colOff>209550</xdr:colOff>
          <xdr:row>54</xdr:row>
          <xdr:rowOff>57150</xdr:rowOff>
        </xdr:to>
        <xdr:sp macro="" textlink="">
          <xdr:nvSpPr>
            <xdr:cNvPr id="2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xmlns="" id="{00000000-0008-0000-06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0.17292</cdr:x>
      <cdr:y>0.00468</cdr:y>
    </cdr:from>
    <cdr:to>
      <cdr:x>0.6427</cdr:x>
      <cdr:y>0.07484</cdr:y>
    </cdr:to>
    <cdr:sp macro="" textlink="">
      <cdr:nvSpPr>
        <cdr:cNvPr id="5" name="Textfeld 1"/>
        <cdr:cNvSpPr/>
      </cdr:nvSpPr>
      <cdr:spPr bwMode="auto">
        <a:xfrm xmlns:a="http://schemas.openxmlformats.org/drawingml/2006/main">
          <a:off x="933450" y="21433"/>
          <a:ext cx="2536031" cy="3214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>
            <a:defRPr/>
          </a:pPr>
          <a:r>
            <a:rPr lang="en-US" sz="1800" b="1" i="0" u="none" strike="noStrike">
              <a:solidFill>
                <a:srgbClr val="99CC00"/>
              </a:solidFill>
              <a:latin typeface="Arial"/>
              <a:cs typeface="Arial"/>
            </a:rPr>
            <a:t>CO</a:t>
          </a:r>
          <a:r>
            <a:rPr lang="en-US" sz="1800" b="1" i="0" u="none" strike="noStrike" baseline="-25000">
              <a:solidFill>
                <a:srgbClr val="99CC00"/>
              </a:solidFill>
              <a:latin typeface="Arial"/>
              <a:cs typeface="Arial"/>
            </a:rPr>
            <a:t>2</a:t>
          </a:r>
          <a:r>
            <a:rPr lang="en-US" sz="1800" b="1" i="0" u="none" strike="noStrike">
              <a:solidFill>
                <a:srgbClr val="99CC00"/>
              </a:solidFill>
              <a:latin typeface="Arial"/>
              <a:cs typeface="Arial"/>
            </a:rPr>
            <a:t>-Schulbilanz </a:t>
          </a:r>
          <a:endParaRPr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0.12523</cdr:x>
      <cdr:y>0.00208</cdr:y>
    </cdr:from>
    <cdr:to>
      <cdr:x>0.59501</cdr:x>
      <cdr:y>0.07224</cdr:y>
    </cdr:to>
    <cdr:sp macro="" textlink="">
      <cdr:nvSpPr>
        <cdr:cNvPr id="7" name="Textfeld 1"/>
        <cdr:cNvSpPr/>
      </cdr:nvSpPr>
      <cdr:spPr bwMode="auto">
        <a:xfrm xmlns:a="http://schemas.openxmlformats.org/drawingml/2006/main">
          <a:off x="937815" y="9536"/>
          <a:ext cx="3518198" cy="3214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>
            <a:defRPr/>
          </a:pPr>
          <a:r>
            <a:rPr lang="en-US" sz="1800" b="1" i="0" u="none" strike="noStrike">
              <a:solidFill>
                <a:srgbClr val="99CC00"/>
              </a:solidFill>
              <a:latin typeface="Arial"/>
              <a:cs typeface="Arial"/>
            </a:rPr>
            <a:t>CO</a:t>
          </a:r>
          <a:r>
            <a:rPr lang="en-US" sz="1800" b="1" i="0" u="none" strike="noStrike" baseline="-25000">
              <a:solidFill>
                <a:srgbClr val="99CC00"/>
              </a:solidFill>
              <a:latin typeface="Arial"/>
              <a:cs typeface="Arial"/>
            </a:rPr>
            <a:t>2</a:t>
          </a:r>
          <a:r>
            <a:rPr lang="en-US" sz="1800" b="1" i="0" u="none" strike="noStrike">
              <a:solidFill>
                <a:srgbClr val="99CC00"/>
              </a:solidFill>
              <a:latin typeface="Arial"/>
              <a:cs typeface="Arial"/>
            </a:rPr>
            <a:t>-Schulbilanz </a:t>
          </a:r>
          <a:endParaRPr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0.11426</cdr:x>
      <cdr:y>0</cdr:y>
    </cdr:from>
    <cdr:to>
      <cdr:x>0.58404</cdr:x>
      <cdr:y>0.07016</cdr:y>
    </cdr:to>
    <cdr:sp macro="" textlink="">
      <cdr:nvSpPr>
        <cdr:cNvPr id="9" name="Textfeld 1"/>
        <cdr:cNvSpPr/>
      </cdr:nvSpPr>
      <cdr:spPr bwMode="auto">
        <a:xfrm xmlns:a="http://schemas.openxmlformats.org/drawingml/2006/main">
          <a:off x="991703" y="0"/>
          <a:ext cx="4077529" cy="3214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>
            <a:defRPr/>
          </a:pPr>
          <a:r>
            <a:rPr lang="en-US" sz="1800" b="1" i="0" u="none" strike="noStrike">
              <a:solidFill>
                <a:srgbClr val="99CC00"/>
              </a:solidFill>
              <a:latin typeface="Arial"/>
              <a:cs typeface="Arial"/>
            </a:rPr>
            <a:t>CO</a:t>
          </a:r>
          <a:r>
            <a:rPr lang="en-US" sz="1800" b="1" i="0" u="none" strike="noStrike" baseline="-25000">
              <a:solidFill>
                <a:srgbClr val="99CC00"/>
              </a:solidFill>
              <a:latin typeface="Arial"/>
              <a:cs typeface="Arial"/>
            </a:rPr>
            <a:t>2</a:t>
          </a:r>
          <a:r>
            <a:rPr lang="en-US" sz="1800" b="1" i="0" u="none" strike="noStrike">
              <a:solidFill>
                <a:srgbClr val="99CC00"/>
              </a:solidFill>
              <a:latin typeface="Arial"/>
              <a:cs typeface="Arial"/>
            </a:rPr>
            <a:t>-Schulbilanz </a:t>
          </a:r>
          <a:endParaRPr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0.09458</cdr:x>
      <cdr:y>0</cdr:y>
    </cdr:from>
    <cdr:to>
      <cdr:x>0.56436</cdr:x>
      <cdr:y>0.07016</cdr:y>
    </cdr:to>
    <cdr:sp macro="" textlink="">
      <cdr:nvSpPr>
        <cdr:cNvPr id="11" name="Textfeld 1"/>
        <cdr:cNvSpPr/>
      </cdr:nvSpPr>
      <cdr:spPr bwMode="auto">
        <a:xfrm xmlns:a="http://schemas.openxmlformats.org/drawingml/2006/main">
          <a:off x="972987" y="0"/>
          <a:ext cx="4832626" cy="3214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>
            <a:defRPr/>
          </a:pPr>
          <a:r>
            <a:rPr lang="en-US" sz="1800" b="1" i="0" u="none" strike="noStrike">
              <a:solidFill>
                <a:srgbClr val="99CC00"/>
              </a:solidFill>
              <a:latin typeface="Arial"/>
              <a:cs typeface="Arial"/>
            </a:rPr>
            <a:t>CO</a:t>
          </a:r>
          <a:r>
            <a:rPr lang="en-US" sz="1800" b="1" i="0" u="none" strike="noStrike" baseline="-25000">
              <a:solidFill>
                <a:srgbClr val="99CC00"/>
              </a:solidFill>
              <a:latin typeface="Arial"/>
              <a:cs typeface="Arial"/>
            </a:rPr>
            <a:t>2</a:t>
          </a:r>
          <a:r>
            <a:rPr lang="en-US" sz="1800" b="1" i="0" u="none" strike="noStrike">
              <a:solidFill>
                <a:srgbClr val="99CC00"/>
              </a:solidFill>
              <a:latin typeface="Arial"/>
              <a:cs typeface="Arial"/>
            </a:rPr>
            <a:t>-Schulbilanz </a:t>
          </a:r>
          <a:endParaRPr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</xdr:row>
      <xdr:rowOff>85725</xdr:rowOff>
    </xdr:from>
    <xdr:to>
      <xdr:col>8</xdr:col>
      <xdr:colOff>657225</xdr:colOff>
      <xdr:row>40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731309</xdr:colOff>
      <xdr:row>9</xdr:row>
      <xdr:rowOff>95250</xdr:rowOff>
    </xdr:from>
    <xdr:to>
      <xdr:col>20</xdr:col>
      <xdr:colOff>618370</xdr:colOff>
      <xdr:row>40</xdr:row>
      <xdr:rowOff>57150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728382</xdr:colOff>
      <xdr:row>9</xdr:row>
      <xdr:rowOff>89646</xdr:rowOff>
    </xdr:from>
    <xdr:to>
      <xdr:col>33</xdr:col>
      <xdr:colOff>570620</xdr:colOff>
      <xdr:row>40</xdr:row>
      <xdr:rowOff>51546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687916</xdr:colOff>
      <xdr:row>9</xdr:row>
      <xdr:rowOff>95251</xdr:rowOff>
    </xdr:from>
    <xdr:to>
      <xdr:col>48</xdr:col>
      <xdr:colOff>52917</xdr:colOff>
      <xdr:row>40</xdr:row>
      <xdr:rowOff>57151</xdr:rowOff>
    </xdr:to>
    <xdr:graphicFrame macro="">
      <xdr:nvGraphicFramePr>
        <xdr:cNvPr id="10" name="Chart 3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0.14062</cdr:x>
      <cdr:y>0.01211</cdr:y>
    </cdr:from>
    <cdr:to>
      <cdr:x>0.37235</cdr:x>
      <cdr:y>0.07664</cdr:y>
    </cdr:to>
    <cdr:sp macro="" textlink="">
      <cdr:nvSpPr>
        <cdr:cNvPr id="5" name="Textfeld 1"/>
        <cdr:cNvSpPr/>
      </cdr:nvSpPr>
      <cdr:spPr bwMode="auto">
        <a:xfrm xmlns:a="http://schemas.openxmlformats.org/drawingml/2006/main">
          <a:off x="1146551" y="60325"/>
          <a:ext cx="1889332" cy="3214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r>
            <a:rPr lang="en-US" sz="1800" b="1" i="0" u="none" strike="noStrike">
              <a:solidFill>
                <a:srgbClr val="99CC00"/>
              </a:solidFill>
              <a:latin typeface="Arial"/>
              <a:cs typeface="Arial"/>
            </a:rPr>
            <a:t>Einspar-Erfolge</a:t>
          </a:r>
          <a:endParaRPr lang="de-DE" sz="1600" b="1">
            <a:solidFill>
              <a:srgbClr val="99CC00"/>
            </a:solidFill>
            <a:latin typeface="Arial"/>
            <a:cs typeface="Arial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0.11518</cdr:x>
      <cdr:y>0.01211</cdr:y>
    </cdr:from>
    <cdr:to>
      <cdr:x>0.34691</cdr:x>
      <cdr:y>0.07664</cdr:y>
    </cdr:to>
    <cdr:sp macro="" textlink="">
      <cdr:nvSpPr>
        <cdr:cNvPr id="7" name="Textfeld 1"/>
        <cdr:cNvSpPr/>
      </cdr:nvSpPr>
      <cdr:spPr bwMode="auto">
        <a:xfrm xmlns:a="http://schemas.openxmlformats.org/drawingml/2006/main">
          <a:off x="1118245" y="59135"/>
          <a:ext cx="2249725" cy="315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r>
            <a:rPr lang="en-US" sz="1800" b="1" i="0" u="none" strike="noStrike">
              <a:solidFill>
                <a:srgbClr val="99CC00"/>
              </a:solidFill>
              <a:latin typeface="Arial"/>
              <a:cs typeface="Arial"/>
            </a:rPr>
            <a:t>Einspar-Erfolge</a:t>
          </a:r>
          <a:endParaRPr lang="de-DE" sz="1600" b="1">
            <a:solidFill>
              <a:srgbClr val="99CC00"/>
            </a:solidFill>
            <a:latin typeface="Arial"/>
            <a:cs typeface="Arial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0.11085</cdr:x>
      <cdr:y>0.01211</cdr:y>
    </cdr:from>
    <cdr:to>
      <cdr:x>0.34258</cdr:x>
      <cdr:y>0.07664</cdr:y>
    </cdr:to>
    <cdr:sp macro="" textlink="">
      <cdr:nvSpPr>
        <cdr:cNvPr id="9" name="Textfeld 1"/>
        <cdr:cNvSpPr/>
      </cdr:nvSpPr>
      <cdr:spPr bwMode="auto">
        <a:xfrm xmlns:a="http://schemas.openxmlformats.org/drawingml/2006/main">
          <a:off x="1080637" y="59135"/>
          <a:ext cx="2258960" cy="315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defRPr/>
          </a:pPr>
          <a:r>
            <a:rPr lang="en-US" sz="1800" b="1" i="0" u="none" strike="noStrike">
              <a:solidFill>
                <a:srgbClr val="99CC00"/>
              </a:solidFill>
              <a:latin typeface="Arial"/>
              <a:cs typeface="Arial"/>
            </a:rPr>
            <a:t>Einspar-Erfolge</a:t>
          </a:r>
          <a:endParaRPr lang="de-DE" sz="1600" b="1">
            <a:solidFill>
              <a:srgbClr val="99CC00"/>
            </a:solidFill>
            <a:latin typeface="Arial"/>
            <a:cs typeface="Arial"/>
          </a:endParaRPr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>
  <person displayName="Kri Ga" id="{2A588787-9FC2-0A72-3E63-344A07D1EF07}" userId="" providerId=""/>
  <person displayName="Gairola, Krishan" id="{74C8B8BF-E078-EAC1-E960-A055FF65D85A}" userId="" providerId=""/>
  <person displayName="von Kleist, Björn" id="{1B91C401-CF4B-951C-D16A-7E79B843C6D1}" userId="" providerId=""/>
  <person displayName="Krishan Gairola" id="{DD42965C-6E51-802E-8595-C00050824642}" userId="ocmnsls3k6p5_KrishanGairola" providerId="Teamlab"/>
</personList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Larissa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>
        <a:xfrm>
          <a:off x="0" y="0"/>
          <a:ext cx="1" cy="1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8" personId="{2A588787-9FC2-0A72-3E63-344A07D1EF07}" id="{00FC004B-00AB-4372-BBA2-001E00AA0004}">
    <text xml:space="preserve">Kri Ga:
Kri Ga:
Maßnahme Energie hoch 4
</text>
  </threadedComment>
  <threadedComment ref="I28" personId="{1B91C401-CF4B-951C-D16A-7E79B843C6D1}" id="{000C009C-005F-46F8-8DD7-00C8007F006B}">
    <text xml:space="preserve">CO2-Wert
</text>
  </threadedComment>
  <threadedComment ref="J28" personId="{1B91C401-CF4B-951C-D16A-7E79B843C6D1}" id="{004600DE-0034-47BF-A9C2-00FB009D000F}">
    <text xml:space="preserve">CO2-Wert
</text>
  </threadedComment>
  <threadedComment ref="K28" personId="{1B91C401-CF4B-951C-D16A-7E79B843C6D1}" id="{007200EB-0033-45E7-A36B-00CE00B4004B}">
    <text xml:space="preserve">CO2-Wert
</text>
  </threadedComment>
  <threadedComment ref="L28" personId="{1B91C401-CF4B-951C-D16A-7E79B843C6D1}" id="{007F006C-0008-4164-BA3C-00D50049003E}">
    <text xml:space="preserve">CO2-Wert
</text>
  </threadedComment>
  <threadedComment ref="M28" personId="{1B91C401-CF4B-951C-D16A-7E79B843C6D1}" id="{009A0061-0049-4ECE-8DEA-00730069008C}">
    <text xml:space="preserve">CO2-Wert
</text>
  </threadedComment>
  <threadedComment ref="N28" personId="{1B91C401-CF4B-951C-D16A-7E79B843C6D1}" id="{008900ED-0065-4E45-9651-00CB009B00B2}">
    <text xml:space="preserve">CO2-Wert
</text>
  </threadedComment>
  <threadedComment ref="O28" personId="{1B91C401-CF4B-951C-D16A-7E79B843C6D1}" id="{004C0098-00C6-40B3-9771-006F00E00056}">
    <text xml:space="preserve">CO2-Wert
</text>
  </threadedComment>
  <threadedComment ref="P28" personId="{1B91C401-CF4B-951C-D16A-7E79B843C6D1}" id="{00050082-002B-4901-8982-00E40085001B}">
    <text xml:space="preserve">CO2-Wert
</text>
  </threadedComment>
  <threadedComment ref="Q28" personId="{1B91C401-CF4B-951C-D16A-7E79B843C6D1}" id="{00790035-0053-47D2-8F68-002B00B90088}">
    <text xml:space="preserve">CO2-Wert
</text>
  </threadedComment>
  <threadedComment ref="R28" personId="{1B91C401-CF4B-951C-D16A-7E79B843C6D1}" id="{009500D6-0065-4840-A16D-00B60012009F}">
    <text xml:space="preserve">CO2-Wert
</text>
  </threadedComment>
  <threadedComment ref="S28" personId="{1B91C401-CF4B-951C-D16A-7E79B843C6D1}" id="{007800A1-003D-4EC1-B69D-00A10062009C}">
    <text xml:space="preserve">CO2-Wert
</text>
  </threadedComment>
  <threadedComment ref="T28" personId="{1B91C401-CF4B-951C-D16A-7E79B843C6D1}" id="{003A00C6-00B3-432B-8476-0052005B00D9}">
    <text xml:space="preserve">CO2-Wert
</text>
  </threadedComment>
  <threadedComment ref="U28" personId="{1B91C401-CF4B-951C-D16A-7E79B843C6D1}" id="{007300F4-007B-4257-8CA5-00920095006B}">
    <text xml:space="preserve">CO2-Wert
</text>
  </threadedComment>
  <threadedComment ref="V28" personId="{1B91C401-CF4B-951C-D16A-7E79B843C6D1}" id="{008800B3-0094-4C3D-A05B-005F00E90067}">
    <text xml:space="preserve">CO2-Wert
</text>
  </threadedComment>
  <threadedComment ref="W28" personId="{1B91C401-CF4B-951C-D16A-7E79B843C6D1}" id="{007F00E4-00A9-47D1-A0D2-0070003200BA}">
    <text xml:space="preserve">CO2-Wert
</text>
  </threadedComment>
  <threadedComment ref="X28" personId="{1B91C401-CF4B-951C-D16A-7E79B843C6D1}" id="{0068006B-002D-4D6C-918E-00C600E70048}">
    <text xml:space="preserve">CO2-Wert
</text>
  </threadedComment>
  <threadedComment ref="Y28" personId="{1B91C401-CF4B-951C-D16A-7E79B843C6D1}" id="{002D001A-00A4-416C-8993-003F00E800D6}">
    <text xml:space="preserve">CO2-Wert
</text>
  </threadedComment>
  <threadedComment ref="Z28" personId="{1B91C401-CF4B-951C-D16A-7E79B843C6D1}" id="{00A50051-005A-4C9B-A2A7-0037003C0022}">
    <text xml:space="preserve">CO2-Wert
</text>
  </threadedComment>
  <threadedComment ref="I29" personId="{74C8B8BF-E078-EAC1-E960-A055FF65D85A}" id="{00C500B3-0079-4D26-B05B-00E3001100FC}">
    <text xml:space="preserve">Textfeld
</text>
  </threadedComment>
  <threadedComment ref="J29" personId="{74C8B8BF-E078-EAC1-E960-A055FF65D85A}" id="{00510096-0015-4C65-9F5B-008F00C600A1}">
    <text xml:space="preserve">Textfeld
</text>
  </threadedComment>
  <threadedComment ref="K29" personId="{74C8B8BF-E078-EAC1-E960-A055FF65D85A}" id="{002300E2-004D-4FAD-A623-002900AA0000}">
    <text xml:space="preserve">Textfeld
</text>
  </threadedComment>
  <threadedComment ref="L29" personId="{74C8B8BF-E078-EAC1-E960-A055FF65D85A}" id="{008700FF-0030-453C-9E46-00C500C100E6}">
    <text xml:space="preserve">Textfeld
</text>
  </threadedComment>
  <threadedComment ref="M29" personId="{74C8B8BF-E078-EAC1-E960-A055FF65D85A}" id="{00B40095-0022-4ADE-B8CB-00B40000002B}">
    <text xml:space="preserve">Textfeld
</text>
  </threadedComment>
  <threadedComment ref="N29" personId="{74C8B8BF-E078-EAC1-E960-A055FF65D85A}" id="{001A0043-006D-4338-B3B8-00F80093006D}">
    <text xml:space="preserve">Textfeld
</text>
  </threadedComment>
  <threadedComment ref="O29" personId="{74C8B8BF-E078-EAC1-E960-A055FF65D85A}" id="{00F30091-00F2-4C41-B553-004700CE001A}">
    <text xml:space="preserve">Textfeld
</text>
  </threadedComment>
  <threadedComment ref="P29" personId="{74C8B8BF-E078-EAC1-E960-A055FF65D85A}" id="{00A4009A-0007-40F0-8997-00AA005D00CC}">
    <text xml:space="preserve">Textfeld
</text>
  </threadedComment>
  <threadedComment ref="Q29" personId="{74C8B8BF-E078-EAC1-E960-A055FF65D85A}" id="{003300E5-00C4-437E-BD1F-00DC0071002D}">
    <text xml:space="preserve">Textfeld
</text>
  </threadedComment>
  <threadedComment ref="R29" personId="{74C8B8BF-E078-EAC1-E960-A055FF65D85A}" id="{00A000E8-000D-4B17-B187-00B200A800F1}">
    <text xml:space="preserve">Textfeld
</text>
  </threadedComment>
  <threadedComment ref="S29" personId="{74C8B8BF-E078-EAC1-E960-A055FF65D85A}" id="{00CB0010-0002-46E2-B055-000D00A70089}">
    <text xml:space="preserve">Textfeld
</text>
  </threadedComment>
  <threadedComment ref="T29" personId="{74C8B8BF-E078-EAC1-E960-A055FF65D85A}" id="{00B100D1-00A4-430E-A530-00E90058000B}">
    <text xml:space="preserve">Textfeld
</text>
  </threadedComment>
  <threadedComment ref="U29" personId="{74C8B8BF-E078-EAC1-E960-A055FF65D85A}" id="{00A400BA-00B6-4822-BEC2-0039006E009D}">
    <text xml:space="preserve">Textfeld
</text>
  </threadedComment>
  <threadedComment ref="V29" personId="{74C8B8BF-E078-EAC1-E960-A055FF65D85A}" id="{0007007F-0026-4A3A-AA80-00F6001C00AE}">
    <text xml:space="preserve">Textfeld
</text>
  </threadedComment>
  <threadedComment ref="W29" personId="{74C8B8BF-E078-EAC1-E960-A055FF65D85A}" id="{00AE0031-00E0-4846-BD37-0022009800A1}">
    <text xml:space="preserve">Textfeld
</text>
  </threadedComment>
  <threadedComment ref="X29" personId="{74C8B8BF-E078-EAC1-E960-A055FF65D85A}" id="{003B00F0-0029-4462-9260-00F900FE006A}">
    <text xml:space="preserve">Textfeld
</text>
  </threadedComment>
  <threadedComment ref="Y29" personId="{74C8B8BF-E078-EAC1-E960-A055FF65D85A}" id="{0094002F-0064-4EF2-A2F3-00CA0050008B}">
    <text xml:space="preserve">Textfeld
</text>
  </threadedComment>
  <threadedComment ref="Z29" personId="{74C8B8BF-E078-EAC1-E960-A055FF65D85A}" id="{00A000CC-00EB-4779-9F87-001700B400B8}">
    <text xml:space="preserve">Textfeld
</text>
  </threadedComment>
  <threadedComment ref="D30" personId="{2A588787-9FC2-0A72-3E63-344A07D1EF07}" id="{00ED0064-00B7-4713-BD3E-001E001D00B4}">
    <text xml:space="preserve">Kri Ga:
Kri Ga:
Maßnahme Energie hoch 4
</text>
  </threadedComment>
  <threadedComment ref="I30" personId="{1B91C401-CF4B-951C-D16A-7E79B843C6D1}" id="{006A00B9-0021-4E25-BAE8-00D300680008}">
    <text xml:space="preserve">CO2-Wert
</text>
  </threadedComment>
  <threadedComment ref="J30" personId="{1B91C401-CF4B-951C-D16A-7E79B843C6D1}" id="{00F00098-00F6-43BF-B9C1-004100190024}">
    <text xml:space="preserve">CO2-Wert
</text>
  </threadedComment>
  <threadedComment ref="K30" personId="{1B91C401-CF4B-951C-D16A-7E79B843C6D1}" id="{00DE00B5-0073-4FD5-98D4-00FC00A60087}">
    <text xml:space="preserve">CO2-Wert
</text>
  </threadedComment>
  <threadedComment ref="L30" personId="{1B91C401-CF4B-951C-D16A-7E79B843C6D1}" id="{00FC00C9-007A-43C7-8215-000B00300033}">
    <text xml:space="preserve">CO2-Wert
</text>
  </threadedComment>
  <threadedComment ref="M30" personId="{1B91C401-CF4B-951C-D16A-7E79B843C6D1}" id="{00F10025-00BF-4F11-AD0A-00E600A600B7}">
    <text xml:space="preserve">CO2-Wert
</text>
  </threadedComment>
  <threadedComment ref="N30" personId="{1B91C401-CF4B-951C-D16A-7E79B843C6D1}" id="{00B40076-00ED-4AC3-963D-005100560062}">
    <text xml:space="preserve">CO2-Wert
</text>
  </threadedComment>
  <threadedComment ref="O30" personId="{1B91C401-CF4B-951C-D16A-7E79B843C6D1}" id="{009500C0-0028-4AFC-9D3C-000000BE009B}">
    <text xml:space="preserve">CO2-Wert
</text>
  </threadedComment>
  <threadedComment ref="P30" personId="{1B91C401-CF4B-951C-D16A-7E79B843C6D1}" id="{00D60086-00CF-4D18-9D6D-00BA00B40019}">
    <text xml:space="preserve">CO2-Wert
</text>
  </threadedComment>
  <threadedComment ref="Q30" personId="{1B91C401-CF4B-951C-D16A-7E79B843C6D1}" id="{007900C8-007C-45A1-B483-005B0097001F}">
    <text xml:space="preserve">CO2-Wert
</text>
  </threadedComment>
  <threadedComment ref="R30" personId="{1B91C401-CF4B-951C-D16A-7E79B843C6D1}" id="{00A5001F-008B-452B-93A9-00C9005C00C0}">
    <text xml:space="preserve">CO2-Wert
</text>
  </threadedComment>
  <threadedComment ref="S30" personId="{1B91C401-CF4B-951C-D16A-7E79B843C6D1}" id="{00450015-00E5-497A-A324-00AC0084003C}">
    <text xml:space="preserve">CO2-Wert
</text>
  </threadedComment>
  <threadedComment ref="T30" personId="{1B91C401-CF4B-951C-D16A-7E79B843C6D1}" id="{00790084-0028-48BA-9419-00FE00970028}">
    <text xml:space="preserve">CO2-Wert
</text>
  </threadedComment>
  <threadedComment ref="U30" personId="{1B91C401-CF4B-951C-D16A-7E79B843C6D1}" id="{007F0012-0018-4A8A-A51A-00D800460045}">
    <text xml:space="preserve">CO2-Wert
</text>
  </threadedComment>
  <threadedComment ref="V30" personId="{1B91C401-CF4B-951C-D16A-7E79B843C6D1}" id="{00C5004B-00F9-4E5A-8AA1-00BE00BA00C3}">
    <text xml:space="preserve">CO2-Wert
</text>
  </threadedComment>
  <threadedComment ref="W30" personId="{1B91C401-CF4B-951C-D16A-7E79B843C6D1}" id="{006C003D-0047-4716-B131-0070005900E3}">
    <text xml:space="preserve">CO2-Wert
</text>
  </threadedComment>
  <threadedComment ref="X30" personId="{1B91C401-CF4B-951C-D16A-7E79B843C6D1}" id="{005600C4-007D-492D-BDAB-00C300430016}">
    <text xml:space="preserve">CO2-Wert
</text>
  </threadedComment>
  <threadedComment ref="Y30" personId="{1B91C401-CF4B-951C-D16A-7E79B843C6D1}" id="{000F00D2-0004-4AF6-8774-0030009D0015}">
    <text xml:space="preserve">CO2-Wert
</text>
  </threadedComment>
  <threadedComment ref="Z30" personId="{1B91C401-CF4B-951C-D16A-7E79B843C6D1}" id="{002900D0-0062-4450-901B-00A600490043}">
    <text xml:space="preserve">CO2-Wert
</text>
  </threadedComment>
  <threadedComment ref="I31" personId="{74C8B8BF-E078-EAC1-E960-A055FF65D85A}" id="{008900D0-0021-4E5F-9FD9-001000E8005A}">
    <text xml:space="preserve">Textfeld
</text>
  </threadedComment>
  <threadedComment ref="J31" personId="{74C8B8BF-E078-EAC1-E960-A055FF65D85A}" id="{005A008D-0091-4BB0-8B82-00980011007B}">
    <text xml:space="preserve">Textfeld
</text>
  </threadedComment>
  <threadedComment ref="K31" personId="{74C8B8BF-E078-EAC1-E960-A055FF65D85A}" id="{00EF00BD-00EB-40CB-B13D-006C00630089}">
    <text xml:space="preserve">Textfeld
</text>
  </threadedComment>
  <threadedComment ref="L31" personId="{74C8B8BF-E078-EAC1-E960-A055FF65D85A}" id="{006A00A1-0007-45CA-9E1A-00B0006D00A2}">
    <text xml:space="preserve">Textfeld
</text>
  </threadedComment>
  <threadedComment ref="M31" personId="{74C8B8BF-E078-EAC1-E960-A055FF65D85A}" id="{00E900C1-00B9-4CBE-96CF-00F8001000F0}">
    <text xml:space="preserve">Textfeld
</text>
  </threadedComment>
  <threadedComment ref="N31" personId="{74C8B8BF-E078-EAC1-E960-A055FF65D85A}" id="{0008002F-00CE-4F2F-9893-00F700EE0024}">
    <text xml:space="preserve">Textfeld
</text>
  </threadedComment>
  <threadedComment ref="O31" personId="{74C8B8BF-E078-EAC1-E960-A055FF65D85A}" id="{00B50070-004D-4517-AB6F-00CB009700A3}">
    <text xml:space="preserve">Textfeld
</text>
  </threadedComment>
  <threadedComment ref="P31" personId="{74C8B8BF-E078-EAC1-E960-A055FF65D85A}" id="{00B500B4-0005-45B1-A878-00EA0065007A}">
    <text xml:space="preserve">Textfeld
</text>
  </threadedComment>
  <threadedComment ref="Q31" personId="{74C8B8BF-E078-EAC1-E960-A055FF65D85A}" id="{005400CC-00C3-4B92-9E3B-00DE00550088}">
    <text xml:space="preserve">Textfeld
</text>
  </threadedComment>
  <threadedComment ref="R31" personId="{74C8B8BF-E078-EAC1-E960-A055FF65D85A}" id="{009900E9-0099-41DF-A325-006300B7004E}">
    <text xml:space="preserve">Textfeld
</text>
  </threadedComment>
  <threadedComment ref="S31" personId="{74C8B8BF-E078-EAC1-E960-A055FF65D85A}" id="{005C008E-008A-4F46-B07E-00E3001F00BB}">
    <text xml:space="preserve">Textfeld
</text>
  </threadedComment>
  <threadedComment ref="T31" personId="{74C8B8BF-E078-EAC1-E960-A055FF65D85A}" id="{00E500B9-00DD-46B0-A6F0-005F002A00C2}">
    <text xml:space="preserve">Textfeld
</text>
  </threadedComment>
  <threadedComment ref="U31" personId="{74C8B8BF-E078-EAC1-E960-A055FF65D85A}" id="{00A400DF-001A-4D84-9C51-006E006F0032}">
    <text xml:space="preserve">Textfeld
</text>
  </threadedComment>
  <threadedComment ref="V31" personId="{74C8B8BF-E078-EAC1-E960-A055FF65D85A}" id="{00780089-001C-4908-9E47-001000D70046}">
    <text xml:space="preserve">Textfeld
</text>
  </threadedComment>
  <threadedComment ref="W31" personId="{74C8B8BF-E078-EAC1-E960-A055FF65D85A}" id="{00D1000C-0031-4E71-9367-0087006E00B0}">
    <text xml:space="preserve">Textfeld
</text>
  </threadedComment>
  <threadedComment ref="X31" personId="{74C8B8BF-E078-EAC1-E960-A055FF65D85A}" id="{007B00DA-0015-4FDF-8C43-003100ED005F}">
    <text xml:space="preserve">Textfeld
</text>
  </threadedComment>
  <threadedComment ref="Y31" personId="{74C8B8BF-E078-EAC1-E960-A055FF65D85A}" id="{00EE008B-00B5-4005-A3E7-00A300B50026}">
    <text xml:space="preserve">Textfeld
</text>
  </threadedComment>
  <threadedComment ref="Z31" personId="{74C8B8BF-E078-EAC1-E960-A055FF65D85A}" id="{007F0086-005E-4D10-9C19-007100990098}">
    <text xml:space="preserve">Textfeld
</text>
  </threadedComment>
  <threadedComment ref="D32" personId="{2A588787-9FC2-0A72-3E63-344A07D1EF07}" id="{00EC00DA-0018-47C1-89AC-00B7005A00F3}">
    <text xml:space="preserve">Kri Ga:
Kri Ga:
Maßnahme Energie hoch 4
</text>
  </threadedComment>
  <threadedComment ref="I32" personId="{1B91C401-CF4B-951C-D16A-7E79B843C6D1}" id="{005B007B-00A0-46FC-9DE4-002900920035}">
    <text xml:space="preserve">CO2-Wert
</text>
  </threadedComment>
  <threadedComment ref="J32" personId="{1B91C401-CF4B-951C-D16A-7E79B843C6D1}" id="{005D00C5-00DD-45F0-B9DC-00F200700075}">
    <text xml:space="preserve">CO2-Wert
</text>
  </threadedComment>
  <threadedComment ref="K32" personId="{1B91C401-CF4B-951C-D16A-7E79B843C6D1}" id="{00C1008C-006C-4D63-A52E-007F00C70056}">
    <text xml:space="preserve">CO2-Wert
</text>
  </threadedComment>
  <threadedComment ref="L32" personId="{1B91C401-CF4B-951C-D16A-7E79B843C6D1}" id="{000C00BE-00AE-4983-9850-003300AD005A}">
    <text xml:space="preserve">CO2-Wert
</text>
  </threadedComment>
  <threadedComment ref="M32" personId="{1B91C401-CF4B-951C-D16A-7E79B843C6D1}" id="{00D6008C-0081-4B36-870E-00FB007B00E4}">
    <text xml:space="preserve">CO2-Wert
</text>
  </threadedComment>
  <threadedComment ref="N32" personId="{1B91C401-CF4B-951C-D16A-7E79B843C6D1}" id="{007900D4-0082-49EF-A1C1-0076005F0099}">
    <text xml:space="preserve">CO2-Wert
</text>
  </threadedComment>
  <threadedComment ref="O32" personId="{1B91C401-CF4B-951C-D16A-7E79B843C6D1}" id="{006E008C-003E-4DD9-A85F-0000004600B8}">
    <text xml:space="preserve">CO2-Wert
</text>
  </threadedComment>
  <threadedComment ref="P32" personId="{1B91C401-CF4B-951C-D16A-7E79B843C6D1}" id="{005C003A-0049-4AA3-9818-0077009F0035}">
    <text xml:space="preserve">CO2-Wert
</text>
  </threadedComment>
  <threadedComment ref="Q32" personId="{1B91C401-CF4B-951C-D16A-7E79B843C6D1}" id="{00D200F6-0094-4E68-9DEA-0061004F00A1}">
    <text xml:space="preserve">CO2-Wert
</text>
  </threadedComment>
  <threadedComment ref="R32" personId="{1B91C401-CF4B-951C-D16A-7E79B843C6D1}" id="{003B00D3-0006-49D1-802F-009A001A0032}">
    <text xml:space="preserve">CO2-Wert
</text>
  </threadedComment>
  <threadedComment ref="S32" personId="{1B91C401-CF4B-951C-D16A-7E79B843C6D1}" id="{00A600EF-0038-4DD0-921A-000A0002003F}">
    <text xml:space="preserve">CO2-Wert
</text>
  </threadedComment>
  <threadedComment ref="T32" personId="{1B91C401-CF4B-951C-D16A-7E79B843C6D1}" id="{00500014-0025-48A0-803A-004A004500A4}">
    <text xml:space="preserve">CO2-Wert
</text>
  </threadedComment>
  <threadedComment ref="U32" personId="{1B91C401-CF4B-951C-D16A-7E79B843C6D1}" id="{00340069-000E-432C-B450-00E6002400AD}">
    <text xml:space="preserve">CO2-Wert
</text>
  </threadedComment>
  <threadedComment ref="V32" personId="{1B91C401-CF4B-951C-D16A-7E79B843C6D1}" id="{0089003E-0027-4100-BE0A-003C00CD00E4}">
    <text xml:space="preserve">CO2-Wert
</text>
  </threadedComment>
  <threadedComment ref="W32" personId="{1B91C401-CF4B-951C-D16A-7E79B843C6D1}" id="{00B600ED-008A-4093-A7BF-00C5002400CD}">
    <text xml:space="preserve">CO2-Wert
</text>
  </threadedComment>
  <threadedComment ref="X32" personId="{1B91C401-CF4B-951C-D16A-7E79B843C6D1}" id="{00B900C4-0011-40AA-94E1-000C00E500B4}">
    <text xml:space="preserve">CO2-Wert
</text>
  </threadedComment>
  <threadedComment ref="Y32" personId="{1B91C401-CF4B-951C-D16A-7E79B843C6D1}" id="{004C0075-0013-4A1C-84A4-005B003100AA}">
    <text xml:space="preserve">CO2-Wert
</text>
  </threadedComment>
  <threadedComment ref="Z32" personId="{1B91C401-CF4B-951C-D16A-7E79B843C6D1}" id="{005A00C8-0094-4284-9436-008D004400E0}">
    <text xml:space="preserve">CO2-Wert
</text>
  </threadedComment>
  <threadedComment ref="I33" personId="{74C8B8BF-E078-EAC1-E960-A055FF65D85A}" id="{002600C0-0046-4A80-B97C-00F8008600E4}">
    <text xml:space="preserve">Textfeld
</text>
  </threadedComment>
  <threadedComment ref="J33" personId="{74C8B8BF-E078-EAC1-E960-A055FF65D85A}" id="{00DB00CF-000E-425F-8A8E-00A700570014}">
    <text xml:space="preserve">Textfeld
</text>
  </threadedComment>
  <threadedComment ref="K33" personId="{74C8B8BF-E078-EAC1-E960-A055FF65D85A}" id="{007E0076-0068-4867-88AC-007B00DD002D}">
    <text xml:space="preserve">Textfeld
</text>
  </threadedComment>
  <threadedComment ref="L33" personId="{74C8B8BF-E078-EAC1-E960-A055FF65D85A}" id="{003400BA-00E9-487A-B55B-000400B50008}">
    <text xml:space="preserve">Textfeld
</text>
  </threadedComment>
  <threadedComment ref="M33" personId="{74C8B8BF-E078-EAC1-E960-A055FF65D85A}" id="{00B9000E-008C-4DFC-A758-00B6004B003B}">
    <text xml:space="preserve">Textfeld
</text>
  </threadedComment>
  <threadedComment ref="N33" personId="{74C8B8BF-E078-EAC1-E960-A055FF65D85A}" id="{0057004E-00FA-4E84-9373-006300DD0073}">
    <text xml:space="preserve">Textfeld
</text>
  </threadedComment>
  <threadedComment ref="O33" personId="{74C8B8BF-E078-EAC1-E960-A055FF65D85A}" id="{002000E9-00E3-4D22-B307-00310049006F}">
    <text xml:space="preserve">Textfeld
</text>
  </threadedComment>
  <threadedComment ref="P33" personId="{74C8B8BF-E078-EAC1-E960-A055FF65D85A}" id="{00270081-007D-4541-8E42-0006008C0029}">
    <text xml:space="preserve">Textfeld
</text>
  </threadedComment>
  <threadedComment ref="Q33" personId="{74C8B8BF-E078-EAC1-E960-A055FF65D85A}" id="{00080093-001E-4B7F-BBA5-00C8001D0098}">
    <text xml:space="preserve">Textfeld
</text>
  </threadedComment>
  <threadedComment ref="R33" personId="{74C8B8BF-E078-EAC1-E960-A055FF65D85A}" id="{00E0000B-0090-425B-84DE-00E6004700DB}">
    <text xml:space="preserve">Textfeld
</text>
  </threadedComment>
  <threadedComment ref="S33" personId="{74C8B8BF-E078-EAC1-E960-A055FF65D85A}" id="{00E40082-0030-4C5B-80E4-005A007100B7}">
    <text xml:space="preserve">Textfeld
</text>
  </threadedComment>
  <threadedComment ref="T33" personId="{74C8B8BF-E078-EAC1-E960-A055FF65D85A}" id="{004D0076-007A-4111-94BD-00F0009F0046}">
    <text xml:space="preserve">Textfeld
</text>
  </threadedComment>
  <threadedComment ref="U33" personId="{74C8B8BF-E078-EAC1-E960-A055FF65D85A}" id="{00430068-009B-454E-B26A-00D000CB0070}">
    <text xml:space="preserve">Textfeld
</text>
  </threadedComment>
  <threadedComment ref="V33" personId="{74C8B8BF-E078-EAC1-E960-A055FF65D85A}" id="{00A1000E-0097-411B-B136-0043007200A5}">
    <text xml:space="preserve">Textfeld
</text>
  </threadedComment>
  <threadedComment ref="W33" personId="{74C8B8BF-E078-EAC1-E960-A055FF65D85A}" id="{002100DC-004C-4534-8870-008600BA00A1}">
    <text xml:space="preserve">Textfeld
</text>
  </threadedComment>
  <threadedComment ref="X33" personId="{74C8B8BF-E078-EAC1-E960-A055FF65D85A}" id="{00BD0006-0069-4AA6-A5B8-00CF00D1008E}">
    <text xml:space="preserve">Textfeld
</text>
  </threadedComment>
  <threadedComment ref="Y33" personId="{74C8B8BF-E078-EAC1-E960-A055FF65D85A}" id="{009200C5-007A-4DA9-A623-0074009D0020}">
    <text xml:space="preserve">Textfeld
</text>
  </threadedComment>
  <threadedComment ref="Z33" personId="{74C8B8BF-E078-EAC1-E960-A055FF65D85A}" id="{001700C2-00B1-4EF6-A908-00E100B200A9}">
    <text xml:space="preserve">Textfeld
</text>
  </threadedComment>
  <threadedComment ref="D34" personId="{2A588787-9FC2-0A72-3E63-344A07D1EF07}" id="{FA96F81D-27A5-3309-43AD-B4B25B32F6B9}">
    <text xml:space="preserve">Kri Ga:
Kri Ga:
Maßnahme Energie hoch 4
</text>
  </threadedComment>
  <threadedComment ref="I34" personId="{1B91C401-CF4B-951C-D16A-7E79B843C6D1}" id="{00A600E6-006C-4AAD-96A9-000000BE0088}">
    <text xml:space="preserve">CO2-Wert
</text>
  </threadedComment>
  <threadedComment ref="J34" personId="{1B91C401-CF4B-951C-D16A-7E79B843C6D1}" id="{00400000-0062-4213-A3DE-004B000A0003}">
    <text xml:space="preserve">CO2-Wert
</text>
  </threadedComment>
  <threadedComment ref="K34" personId="{1B91C401-CF4B-951C-D16A-7E79B843C6D1}" id="{008100D0-0044-4197-82B4-0047008E00D1}">
    <text xml:space="preserve">CO2-Wert
</text>
  </threadedComment>
  <threadedComment ref="L34" personId="{1B91C401-CF4B-951C-D16A-7E79B843C6D1}" id="{00880007-001A-4949-AC2F-001900E600B3}">
    <text xml:space="preserve">CO2-Wert
</text>
  </threadedComment>
  <threadedComment ref="M34" personId="{1B91C401-CF4B-951C-D16A-7E79B843C6D1}" id="{00F4004C-00FB-4F0E-9270-00E6009400E0}">
    <text xml:space="preserve">CO2-Wert
</text>
  </threadedComment>
  <threadedComment ref="N34" personId="{1B91C401-CF4B-951C-D16A-7E79B843C6D1}" id="{00730081-0012-43E3-8D0B-00B5008400FD}">
    <text xml:space="preserve">CO2-Wert
</text>
  </threadedComment>
  <threadedComment ref="O34" personId="{1B91C401-CF4B-951C-D16A-7E79B843C6D1}" id="{009500B5-00DC-48E5-A3E7-009300490060}">
    <text xml:space="preserve">CO2-Wert
</text>
  </threadedComment>
  <threadedComment ref="P34" personId="{1B91C401-CF4B-951C-D16A-7E79B843C6D1}" id="{00C1002D-0066-4E41-9D35-00C2005C00A0}">
    <text xml:space="preserve">CO2-Wert
</text>
  </threadedComment>
  <threadedComment ref="Q34" personId="{1B91C401-CF4B-951C-D16A-7E79B843C6D1}" id="{0072005E-00A0-495A-8882-000200C700AD}">
    <text xml:space="preserve">CO2-Wert
</text>
  </threadedComment>
  <threadedComment ref="R34" personId="{1B91C401-CF4B-951C-D16A-7E79B843C6D1}" id="{006D0099-001C-4502-874E-0041003F0099}">
    <text xml:space="preserve">CO2-Wert
</text>
  </threadedComment>
  <threadedComment ref="S34" personId="{1B91C401-CF4B-951C-D16A-7E79B843C6D1}" id="{007100F8-009E-44A0-94DA-00AA00730081}">
    <text xml:space="preserve">CO2-Wert
</text>
  </threadedComment>
  <threadedComment ref="T34" personId="{1B91C401-CF4B-951C-D16A-7E79B843C6D1}" id="{00680098-0033-480E-84C9-00E000E100BF}">
    <text xml:space="preserve">CO2-Wert
</text>
  </threadedComment>
  <threadedComment ref="U34" personId="{1B91C401-CF4B-951C-D16A-7E79B843C6D1}" id="{00B400A7-0027-461F-97DE-006500DE0035}">
    <text xml:space="preserve">CO2-Wert
</text>
  </threadedComment>
  <threadedComment ref="V34" personId="{1B91C401-CF4B-951C-D16A-7E79B843C6D1}" id="{0051009E-0093-4A5F-ADF4-0050001600A4}">
    <text xml:space="preserve">CO2-Wert
</text>
  </threadedComment>
  <threadedComment ref="W34" personId="{1B91C401-CF4B-951C-D16A-7E79B843C6D1}" id="{00C40082-007F-4B08-873E-00C6002B00ED}">
    <text xml:space="preserve">CO2-Wert
</text>
  </threadedComment>
  <threadedComment ref="X34" personId="{1B91C401-CF4B-951C-D16A-7E79B843C6D1}" id="{00710077-006A-44D5-9D62-0048001B0056}">
    <text xml:space="preserve">CO2-Wert
</text>
  </threadedComment>
  <threadedComment ref="Y34" personId="{1B91C401-CF4B-951C-D16A-7E79B843C6D1}" id="{00AA002B-00AB-4FC6-A6A3-00B9007700FD}">
    <text xml:space="preserve">CO2-Wert
</text>
  </threadedComment>
  <threadedComment ref="Z34" personId="{1B91C401-CF4B-951C-D16A-7E79B843C6D1}" id="{004C007C-00B4-45D1-9D29-00DC007300D7}">
    <text xml:space="preserve">CO2-Wert
</text>
  </threadedComment>
  <threadedComment ref="I35" personId="{74C8B8BF-E078-EAC1-E960-A055FF65D85A}" id="{00DA00BE-0066-4AFA-9D91-004B00090061}">
    <text xml:space="preserve">Textfeld
</text>
  </threadedComment>
  <threadedComment ref="J35" personId="{74C8B8BF-E078-EAC1-E960-A055FF65D85A}" id="{00D30096-00F8-4F0C-86B4-00AD0023004A}">
    <text xml:space="preserve">Textfeld
</text>
  </threadedComment>
  <threadedComment ref="K35" personId="{74C8B8BF-E078-EAC1-E960-A055FF65D85A}" id="{004900A4-00B3-4E89-A8C6-000700280068}">
    <text xml:space="preserve">Textfeld
</text>
  </threadedComment>
  <threadedComment ref="L35" personId="{74C8B8BF-E078-EAC1-E960-A055FF65D85A}" id="{001E0008-000D-42D6-9C09-000C008300B6}">
    <text xml:space="preserve">Textfeld
</text>
  </threadedComment>
  <threadedComment ref="M35" personId="{74C8B8BF-E078-EAC1-E960-A055FF65D85A}" id="{00FE00A6-000C-4918-99D0-008E00450056}">
    <text xml:space="preserve">Textfeld
</text>
  </threadedComment>
  <threadedComment ref="N35" personId="{74C8B8BF-E078-EAC1-E960-A055FF65D85A}" id="{00E6004A-00E8-4D65-8649-007F009600C0}">
    <text xml:space="preserve">Textfeld
</text>
  </threadedComment>
  <threadedComment ref="O35" personId="{74C8B8BF-E078-EAC1-E960-A055FF65D85A}" id="{004200AC-0061-41FA-98E5-005A00AD00FD}">
    <text xml:space="preserve">Textfeld
</text>
  </threadedComment>
  <threadedComment ref="P35" personId="{74C8B8BF-E078-EAC1-E960-A055FF65D85A}" id="{002A0023-0007-48B7-BD84-0086003A00BA}">
    <text xml:space="preserve">Textfeld
</text>
  </threadedComment>
  <threadedComment ref="Q35" personId="{74C8B8BF-E078-EAC1-E960-A055FF65D85A}" id="{00E90029-0010-4402-8E2C-003400DE0081}">
    <text xml:space="preserve">Textfeld
</text>
  </threadedComment>
  <threadedComment ref="R35" personId="{74C8B8BF-E078-EAC1-E960-A055FF65D85A}" id="{00C2009C-0079-49E1-B477-007A00E000B6}">
    <text xml:space="preserve">Textfeld
</text>
  </threadedComment>
  <threadedComment ref="S35" personId="{74C8B8BF-E078-EAC1-E960-A055FF65D85A}" id="{001100B0-003B-48BF-8707-0027009900BF}">
    <text xml:space="preserve">Textfeld
</text>
  </threadedComment>
  <threadedComment ref="T35" personId="{74C8B8BF-E078-EAC1-E960-A055FF65D85A}" id="{0087008D-00C8-4DC0-9A8F-00A7005C00DF}">
    <text xml:space="preserve">Textfeld
</text>
  </threadedComment>
  <threadedComment ref="U35" personId="{74C8B8BF-E078-EAC1-E960-A055FF65D85A}" id="{00D50038-0033-417A-97DC-006C0079002E}">
    <text xml:space="preserve">Textfeld
</text>
  </threadedComment>
  <threadedComment ref="V35" personId="{74C8B8BF-E078-EAC1-E960-A055FF65D85A}" id="{008E00AE-0091-4A0A-978C-00CD00FF0036}">
    <text xml:space="preserve">Textfeld
</text>
  </threadedComment>
  <threadedComment ref="W35" personId="{74C8B8BF-E078-EAC1-E960-A055FF65D85A}" id="{007B0000-0054-420E-8336-0017004200CD}">
    <text xml:space="preserve">Textfeld
</text>
  </threadedComment>
  <threadedComment ref="X35" personId="{74C8B8BF-E078-EAC1-E960-A055FF65D85A}" id="{00DA00B4-004E-457F-8B1C-001600910084}">
    <text xml:space="preserve">Textfeld
</text>
  </threadedComment>
  <threadedComment ref="Y35" personId="{74C8B8BF-E078-EAC1-E960-A055FF65D85A}" id="{0079001C-00DE-4628-8710-00D300E20085}">
    <text xml:space="preserve">Textfeld
</text>
  </threadedComment>
  <threadedComment ref="Z35" personId="{74C8B8BF-E078-EAC1-E960-A055FF65D85A}" id="{00470088-00F8-4725-A108-00B7001D0027}">
    <text xml:space="preserve">Textfeld
</text>
  </threadedComment>
  <threadedComment ref="D36" personId="{2A588787-9FC2-0A72-3E63-344A07D1EF07}" id="{D50902C9-4839-8805-2265-49A68C066B97}">
    <text xml:space="preserve">Kri Ga:
Kri Ga:
Maßnahme Energie hoch 4
</text>
  </threadedComment>
  <threadedComment ref="I36" personId="{1B91C401-CF4B-951C-D16A-7E79B843C6D1}" id="{00610053-00C5-4551-B7D6-00E8001E00BB}">
    <text xml:space="preserve">CO2-Wert
</text>
  </threadedComment>
  <threadedComment ref="J36" personId="{1B91C401-CF4B-951C-D16A-7E79B843C6D1}" id="{002000E5-00F9-4A24-9576-008D004500AB}">
    <text xml:space="preserve">CO2-Wert
</text>
  </threadedComment>
  <threadedComment ref="K36" personId="{1B91C401-CF4B-951C-D16A-7E79B843C6D1}" id="{006100EB-0080-41EE-8BED-004B00720084}">
    <text xml:space="preserve">CO2-Wert
</text>
  </threadedComment>
  <threadedComment ref="L36" personId="{1B91C401-CF4B-951C-D16A-7E79B843C6D1}" id="{00EC008C-00FD-42FF-BB99-0010006F001C}">
    <text xml:space="preserve">CO2-Wert
</text>
  </threadedComment>
  <threadedComment ref="M36" personId="{1B91C401-CF4B-951C-D16A-7E79B843C6D1}" id="{00D200ED-00DB-466D-84FE-008D00BB00E8}">
    <text xml:space="preserve">CO2-Wert
</text>
  </threadedComment>
  <threadedComment ref="N36" personId="{1B91C401-CF4B-951C-D16A-7E79B843C6D1}" id="{00D40092-0009-4BFC-AE7F-005C00B8003F}">
    <text xml:space="preserve">CO2-Wert
</text>
  </threadedComment>
  <threadedComment ref="O36" personId="{1B91C401-CF4B-951C-D16A-7E79B843C6D1}" id="{00C7001E-00FF-42B2-9E64-00E100AD00EC}">
    <text xml:space="preserve">CO2-Wert
</text>
  </threadedComment>
  <threadedComment ref="P36" personId="{1B91C401-CF4B-951C-D16A-7E79B843C6D1}" id="{00F9003C-00CC-443A-9399-001200AE009F}">
    <text xml:space="preserve">CO2-Wert
</text>
  </threadedComment>
  <threadedComment ref="Q36" personId="{1B91C401-CF4B-951C-D16A-7E79B843C6D1}" id="{006400EB-00FA-4459-B006-005E00AD00E0}">
    <text xml:space="preserve">CO2-Wert
</text>
  </threadedComment>
  <threadedComment ref="R36" personId="{1B91C401-CF4B-951C-D16A-7E79B843C6D1}" id="{00DC0038-00DB-4149-B57D-000800CF0019}">
    <text xml:space="preserve">CO2-Wert
</text>
  </threadedComment>
  <threadedComment ref="S36" personId="{1B91C401-CF4B-951C-D16A-7E79B843C6D1}" id="{001D001E-0005-4114-B2E2-002600CD00A3}">
    <text xml:space="preserve">CO2-Wert
</text>
  </threadedComment>
  <threadedComment ref="T36" personId="{1B91C401-CF4B-951C-D16A-7E79B843C6D1}" id="{00F5006A-00C5-4749-B8F1-00FB008A0011}">
    <text xml:space="preserve">CO2-Wert
</text>
  </threadedComment>
  <threadedComment ref="U36" personId="{1B91C401-CF4B-951C-D16A-7E79B843C6D1}" id="{00680082-0082-4B5C-B612-00D800F700A7}">
    <text xml:space="preserve">CO2-Wert
</text>
  </threadedComment>
  <threadedComment ref="V36" personId="{1B91C401-CF4B-951C-D16A-7E79B843C6D1}" id="{00B80030-001E-4019-88DF-002E00F00092}">
    <text xml:space="preserve">CO2-Wert
</text>
  </threadedComment>
  <threadedComment ref="W36" personId="{1B91C401-CF4B-951C-D16A-7E79B843C6D1}" id="{006600C3-0079-466B-8417-00F6007300FE}">
    <text xml:space="preserve">CO2-Wert
</text>
  </threadedComment>
  <threadedComment ref="X36" personId="{1B91C401-CF4B-951C-D16A-7E79B843C6D1}" id="{00730002-0090-4A78-B220-0060000200DA}">
    <text xml:space="preserve">CO2-Wert
</text>
  </threadedComment>
  <threadedComment ref="Y36" personId="{1B91C401-CF4B-951C-D16A-7E79B843C6D1}" id="{00170042-001E-4062-AF7B-001900BE0042}">
    <text xml:space="preserve">CO2-Wert
</text>
  </threadedComment>
  <threadedComment ref="Z36" personId="{1B91C401-CF4B-951C-D16A-7E79B843C6D1}" id="{00380034-0049-498B-9107-002400B800CA}">
    <text xml:space="preserve">CO2-Wert
</text>
  </threadedComment>
  <threadedComment ref="I37" personId="{74C8B8BF-E078-EAC1-E960-A055FF65D85A}" id="{00FE00C4-0049-48E1-9096-005500DA00FC}">
    <text xml:space="preserve">Textfeld
</text>
  </threadedComment>
  <threadedComment ref="J37" personId="{74C8B8BF-E078-EAC1-E960-A055FF65D85A}" id="{00720032-00BB-4B71-A616-00EC00A9005F}">
    <text xml:space="preserve">Textfeld
</text>
  </threadedComment>
  <threadedComment ref="K37" personId="{74C8B8BF-E078-EAC1-E960-A055FF65D85A}" id="{00B80055-00D8-47AF-A4E0-0096009100DC}">
    <text xml:space="preserve">Textfeld
</text>
  </threadedComment>
  <threadedComment ref="L37" personId="{74C8B8BF-E078-EAC1-E960-A055FF65D85A}" id="{000E001E-0001-47F3-BFDB-00FE005D009D}">
    <text xml:space="preserve">Textfeld
</text>
  </threadedComment>
  <threadedComment ref="M37" personId="{74C8B8BF-E078-EAC1-E960-A055FF65D85A}" id="{00530040-0071-46D5-8D0F-0077007500A4}">
    <text xml:space="preserve">Textfeld
</text>
  </threadedComment>
  <threadedComment ref="N37" personId="{74C8B8BF-E078-EAC1-E960-A055FF65D85A}" id="{00B70062-00B5-4950-ACCC-00370053007E}">
    <text xml:space="preserve">Textfeld
</text>
  </threadedComment>
  <threadedComment ref="O37" personId="{74C8B8BF-E078-EAC1-E960-A055FF65D85A}" id="{00550028-003E-42CF-8BC8-003600A30022}">
    <text xml:space="preserve">Textfeld
</text>
  </threadedComment>
  <threadedComment ref="P37" personId="{74C8B8BF-E078-EAC1-E960-A055FF65D85A}" id="{00A1007F-00DB-45F1-BCE4-00CE00690058}">
    <text xml:space="preserve">Textfeld
</text>
  </threadedComment>
  <threadedComment ref="Q37" personId="{74C8B8BF-E078-EAC1-E960-A055FF65D85A}" id="{00B8009A-009C-40CA-BD7B-00BC002800D4}">
    <text xml:space="preserve">Textfeld
</text>
  </threadedComment>
  <threadedComment ref="R37" personId="{74C8B8BF-E078-EAC1-E960-A055FF65D85A}" id="{00B400DB-00BD-463E-9574-0027004600FC}">
    <text xml:space="preserve">Textfeld
</text>
  </threadedComment>
  <threadedComment ref="S37" personId="{74C8B8BF-E078-EAC1-E960-A055FF65D85A}" id="{008C0078-00DB-48DC-8864-007A000A0021}">
    <text xml:space="preserve">Textfeld
</text>
  </threadedComment>
  <threadedComment ref="T37" personId="{74C8B8BF-E078-EAC1-E960-A055FF65D85A}" id="{00E700C1-00A0-40BE-8525-00E000740032}">
    <text xml:space="preserve">Textfeld
</text>
  </threadedComment>
  <threadedComment ref="U37" personId="{74C8B8BF-E078-EAC1-E960-A055FF65D85A}" id="{00B2003C-00B8-4581-9A55-009800D30056}">
    <text xml:space="preserve">Textfeld
</text>
  </threadedComment>
  <threadedComment ref="V37" personId="{74C8B8BF-E078-EAC1-E960-A055FF65D85A}" id="{0081008E-0035-45E7-B62B-0014002C007F}">
    <text xml:space="preserve">Textfeld
</text>
  </threadedComment>
  <threadedComment ref="W37" personId="{74C8B8BF-E078-EAC1-E960-A055FF65D85A}" id="{00C9007F-0087-44CC-BA9C-00AC000F008D}">
    <text xml:space="preserve">Textfeld
</text>
  </threadedComment>
  <threadedComment ref="X37" personId="{74C8B8BF-E078-EAC1-E960-A055FF65D85A}" id="{00D00082-00F8-4EF5-9838-00370083001E}">
    <text xml:space="preserve">Textfeld
</text>
  </threadedComment>
  <threadedComment ref="Y37" personId="{74C8B8BF-E078-EAC1-E960-A055FF65D85A}" id="{002D0095-00BB-4302-8873-00DB00C000D7}">
    <text xml:space="preserve">Textfeld
</text>
  </threadedComment>
  <threadedComment ref="Z37" personId="{74C8B8BF-E078-EAC1-E960-A055FF65D85A}" id="{008B00C5-0030-4294-BC10-001000E30031}">
    <text xml:space="preserve">Textfeld
</text>
  </threadedComment>
  <threadedComment ref="D38" personId="{2A588787-9FC2-0A72-3E63-344A07D1EF07}" id="{199AAB85-FD29-A758-E82F-87618650971E}">
    <text xml:space="preserve">Kri Ga:
Kri Ga:
Zusatzmaßnahme Energie hoch 4
</text>
  </threadedComment>
  <threadedComment ref="I38" personId="{1B91C401-CF4B-951C-D16A-7E79B843C6D1}" id="{00980038-00FB-4B96-B21C-002000D200C4}">
    <text xml:space="preserve">CO2-Wert
</text>
  </threadedComment>
  <threadedComment ref="J38" personId="{1B91C401-CF4B-951C-D16A-7E79B843C6D1}" id="{006B0049-009C-4CE9-AF31-00A100C500AD}">
    <text xml:space="preserve">CO2-Wert
</text>
  </threadedComment>
  <threadedComment ref="K38" personId="{1B91C401-CF4B-951C-D16A-7E79B843C6D1}" id="{009400EE-0046-4BB9-AF8D-003600240053}">
    <text xml:space="preserve">CO2-Wert
</text>
  </threadedComment>
  <threadedComment ref="L38" personId="{1B91C401-CF4B-951C-D16A-7E79B843C6D1}" id="{004900EF-00A5-4D47-B4C4-001B00DE0035}">
    <text xml:space="preserve">CO2-Wert
</text>
  </threadedComment>
  <threadedComment ref="M38" personId="{1B91C401-CF4B-951C-D16A-7E79B843C6D1}" id="{001A00BC-00AA-4C3C-BB41-0016009900A0}">
    <text xml:space="preserve">CO2-Wert
</text>
  </threadedComment>
  <threadedComment ref="N38" personId="{1B91C401-CF4B-951C-D16A-7E79B843C6D1}" id="{008800AB-0072-45EE-B127-00CB00840067}">
    <text xml:space="preserve">CO2-Wert
</text>
  </threadedComment>
  <threadedComment ref="O38" personId="{1B91C401-CF4B-951C-D16A-7E79B843C6D1}" id="{00130094-00A3-4709-985F-00F3000D00C7}">
    <text xml:space="preserve">CO2-Wert
</text>
  </threadedComment>
  <threadedComment ref="P38" personId="{1B91C401-CF4B-951C-D16A-7E79B843C6D1}" id="{00B70007-0055-4086-BDDC-000200900063}">
    <text xml:space="preserve">CO2-Wert
</text>
  </threadedComment>
  <threadedComment ref="Q38" personId="{1B91C401-CF4B-951C-D16A-7E79B843C6D1}" id="{009400C9-003F-4794-9662-00F4009B00A9}">
    <text xml:space="preserve">CO2-Wert
</text>
  </threadedComment>
  <threadedComment ref="R38" personId="{1B91C401-CF4B-951C-D16A-7E79B843C6D1}" id="{00D80015-00A8-44AC-827A-006B00DE00C2}">
    <text xml:space="preserve">CO2-Wert
</text>
  </threadedComment>
  <threadedComment ref="S38" personId="{1B91C401-CF4B-951C-D16A-7E79B843C6D1}" id="{00970077-0097-4AF3-B2FD-00CF0078009A}">
    <text xml:space="preserve">CO2-Wert
</text>
  </threadedComment>
  <threadedComment ref="T38" personId="{1B91C401-CF4B-951C-D16A-7E79B843C6D1}" id="{00A50080-003F-464C-BF02-008A000D004B}">
    <text xml:space="preserve">CO2-Wert
</text>
  </threadedComment>
  <threadedComment ref="U38" personId="{1B91C401-CF4B-951C-D16A-7E79B843C6D1}" id="{00F10017-00C0-40A5-8542-008F002900C2}">
    <text xml:space="preserve">CO2-Wert
</text>
  </threadedComment>
  <threadedComment ref="V38" personId="{1B91C401-CF4B-951C-D16A-7E79B843C6D1}" id="{00EE00E5-003D-4256-95C2-00630063000C}">
    <text xml:space="preserve">CO2-Wert
</text>
  </threadedComment>
  <threadedComment ref="W38" personId="{1B91C401-CF4B-951C-D16A-7E79B843C6D1}" id="{00440004-00ED-40FE-8769-0064001A0080}">
    <text xml:space="preserve">CO2-Wert
</text>
  </threadedComment>
  <threadedComment ref="X38" personId="{1B91C401-CF4B-951C-D16A-7E79B843C6D1}" id="{00640089-00E4-451F-B250-003B00E600CC}">
    <text xml:space="preserve">CO2-Wert
</text>
  </threadedComment>
  <threadedComment ref="Y38" personId="{1B91C401-CF4B-951C-D16A-7E79B843C6D1}" id="{0066002E-0063-447D-B1C5-009100F3004D}">
    <text xml:space="preserve">CO2-Wert
</text>
  </threadedComment>
  <threadedComment ref="Z38" personId="{1B91C401-CF4B-951C-D16A-7E79B843C6D1}" id="{00870074-00C1-4E21-BAD6-007900A600E3}">
    <text xml:space="preserve">CO2-Wert
</text>
  </threadedComment>
  <threadedComment ref="I39" personId="{74C8B8BF-E078-EAC1-E960-A055FF65D85A}" id="{0016000B-0045-4480-B3CD-005600470095}">
    <text xml:space="preserve">Textfeld
</text>
  </threadedComment>
  <threadedComment ref="J39" personId="{74C8B8BF-E078-EAC1-E960-A055FF65D85A}" id="{00C100C0-00D3-42FF-8D31-008A00E000BE}">
    <text xml:space="preserve">Textfeld
</text>
  </threadedComment>
  <threadedComment ref="K39" personId="{74C8B8BF-E078-EAC1-E960-A055FF65D85A}" id="{00D000DA-0027-4EED-AE85-004F0094008E}">
    <text xml:space="preserve">Textfeld
</text>
  </threadedComment>
  <threadedComment ref="L39" personId="{74C8B8BF-E078-EAC1-E960-A055FF65D85A}" id="{005E0019-0061-4289-B962-002700400019}">
    <text xml:space="preserve">Textfeld
</text>
  </threadedComment>
  <threadedComment ref="M39" personId="{74C8B8BF-E078-EAC1-E960-A055FF65D85A}" id="{00E1000E-009D-4688-907D-007200250070}">
    <text xml:space="preserve">Textfeld
</text>
  </threadedComment>
  <threadedComment ref="N39" personId="{74C8B8BF-E078-EAC1-E960-A055FF65D85A}" id="{00200073-0015-4DDF-91C4-006A0081007E}">
    <text xml:space="preserve">Textfeld
</text>
  </threadedComment>
  <threadedComment ref="O39" personId="{74C8B8BF-E078-EAC1-E960-A055FF65D85A}" id="{00DC0009-0020-43CC-99B0-0003001F00C0}">
    <text xml:space="preserve">Textfeld
</text>
  </threadedComment>
  <threadedComment ref="P39" personId="{74C8B8BF-E078-EAC1-E960-A055FF65D85A}" id="{000E0068-0005-4447-A171-008F003D00D5}">
    <text xml:space="preserve">Textfeld
</text>
  </threadedComment>
  <threadedComment ref="Q39" personId="{74C8B8BF-E078-EAC1-E960-A055FF65D85A}" id="{00BC003E-00EB-44E0-A3E2-009A00E3001B}">
    <text xml:space="preserve">Textfeld
</text>
  </threadedComment>
  <threadedComment ref="R39" personId="{74C8B8BF-E078-EAC1-E960-A055FF65D85A}" id="{003A0060-006C-4F3C-A526-003000C100C6}">
    <text xml:space="preserve">Textfeld
</text>
  </threadedComment>
  <threadedComment ref="S39" personId="{74C8B8BF-E078-EAC1-E960-A055FF65D85A}" id="{00C5001C-00AD-4D84-808B-0064001F005A}">
    <text xml:space="preserve">Textfeld
</text>
  </threadedComment>
  <threadedComment ref="T39" personId="{74C8B8BF-E078-EAC1-E960-A055FF65D85A}" id="{004900E9-00D4-418E-B7B6-001200DD00DC}">
    <text xml:space="preserve">Textfeld
</text>
  </threadedComment>
  <threadedComment ref="U39" personId="{74C8B8BF-E078-EAC1-E960-A055FF65D85A}" id="{00D300C7-007C-4A2D-BC7B-005200DE00CC}">
    <text xml:space="preserve">Textfeld
</text>
  </threadedComment>
  <threadedComment ref="V39" personId="{74C8B8BF-E078-EAC1-E960-A055FF65D85A}" id="{003B00EC-0015-4477-8C56-002D007000E9}">
    <text xml:space="preserve">Textfeld
</text>
  </threadedComment>
  <threadedComment ref="W39" personId="{74C8B8BF-E078-EAC1-E960-A055FF65D85A}" id="{00F40022-009C-4663-9DC9-00B2007500A5}">
    <text xml:space="preserve">Textfeld
</text>
  </threadedComment>
  <threadedComment ref="X39" personId="{74C8B8BF-E078-EAC1-E960-A055FF65D85A}" id="{005F00EC-0094-4B0E-A7A2-00CD005A0086}">
    <text xml:space="preserve">Textfeld
</text>
  </threadedComment>
  <threadedComment ref="Y39" personId="{74C8B8BF-E078-EAC1-E960-A055FF65D85A}" id="{0023005E-00C5-4EB5-9DCE-00A600D6006F}">
    <text xml:space="preserve">Textfeld
</text>
  </threadedComment>
  <threadedComment ref="Z39" personId="{74C8B8BF-E078-EAC1-E960-A055FF65D85A}" id="{00B200EA-00EE-4DCA-90EA-004B00560051}">
    <text xml:space="preserve">Textfeld
</text>
  </threadedComment>
  <threadedComment ref="D40" personId="{2A588787-9FC2-0A72-3E63-344A07D1EF07}" id="{A5E8C09C-3367-575B-B405-F4B21B7EEFB8}">
    <text xml:space="preserve">Kri Ga:
Maßnahme Energie hoch 4
</text>
  </threadedComment>
  <threadedComment ref="I40" personId="{1B91C401-CF4B-951C-D16A-7E79B843C6D1}" id="{00690056-0061-4A6A-B822-00440004005A}">
    <text xml:space="preserve">CO2-Wert
</text>
  </threadedComment>
  <threadedComment ref="J40" personId="{1B91C401-CF4B-951C-D16A-7E79B843C6D1}" id="{001600B5-004A-4736-9225-008B005500D2}">
    <text xml:space="preserve">CO2-Wert
</text>
  </threadedComment>
  <threadedComment ref="K40" personId="{1B91C401-CF4B-951C-D16A-7E79B843C6D1}" id="{007200C6-00D1-4316-923C-002000BB0035}">
    <text xml:space="preserve">CO2-Wert
</text>
  </threadedComment>
  <threadedComment ref="L40" personId="{1B91C401-CF4B-951C-D16A-7E79B843C6D1}" id="{005F0004-0010-4909-A1C8-00F2002600F6}">
    <text xml:space="preserve">CO2-Wert
</text>
  </threadedComment>
  <threadedComment ref="M40" personId="{1B91C401-CF4B-951C-D16A-7E79B843C6D1}" id="{0066003F-00B5-4AFF-B162-0049002D00CE}">
    <text xml:space="preserve">CO2-Wert
</text>
  </threadedComment>
  <threadedComment ref="N40" personId="{1B91C401-CF4B-951C-D16A-7E79B843C6D1}" id="{00D5006F-0097-49C0-A363-00720001006C}">
    <text xml:space="preserve">CO2-Wert
</text>
  </threadedComment>
  <threadedComment ref="O40" personId="{1B91C401-CF4B-951C-D16A-7E79B843C6D1}" id="{001100EB-00DC-442D-9F19-000B00DE00B1}">
    <text xml:space="preserve">CO2-Wert
</text>
  </threadedComment>
  <threadedComment ref="P40" personId="{1B91C401-CF4B-951C-D16A-7E79B843C6D1}" id="{00500020-0007-45FF-8190-00CA009900F7}">
    <text xml:space="preserve">CO2-Wert
</text>
  </threadedComment>
  <threadedComment ref="Q40" personId="{1B91C401-CF4B-951C-D16A-7E79B843C6D1}" id="{000B0002-0051-4A90-8A5C-00C800F60051}">
    <text xml:space="preserve">CO2-Wert
</text>
  </threadedComment>
  <threadedComment ref="R40" personId="{1B91C401-CF4B-951C-D16A-7E79B843C6D1}" id="{00CE0088-009A-4FE2-96FD-00B800EA0041}">
    <text xml:space="preserve">CO2-Wert
</text>
  </threadedComment>
  <threadedComment ref="S40" personId="{1B91C401-CF4B-951C-D16A-7E79B843C6D1}" id="{00B900C1-00B9-4866-B35B-007300D30086}">
    <text xml:space="preserve">CO2-Wert
</text>
  </threadedComment>
  <threadedComment ref="T40" personId="{1B91C401-CF4B-951C-D16A-7E79B843C6D1}" id="{00570098-0051-43C2-A241-00B200DC0071}">
    <text xml:space="preserve">CO2-Wert
</text>
  </threadedComment>
  <threadedComment ref="U40" personId="{1B91C401-CF4B-951C-D16A-7E79B843C6D1}" id="{006600F2-00DF-4F19-81AD-008800C0002A}">
    <text xml:space="preserve">CO2-Wert
</text>
  </threadedComment>
  <threadedComment ref="V40" personId="{1B91C401-CF4B-951C-D16A-7E79B843C6D1}" id="{001D0061-0066-45C9-AE15-002200180093}">
    <text xml:space="preserve">CO2-Wert
</text>
  </threadedComment>
  <threadedComment ref="W40" personId="{1B91C401-CF4B-951C-D16A-7E79B843C6D1}" id="{00DD001C-00D5-4002-A86D-00F0005900CC}">
    <text xml:space="preserve">CO2-Wert
</text>
  </threadedComment>
  <threadedComment ref="X40" personId="{1B91C401-CF4B-951C-D16A-7E79B843C6D1}" id="{00D50057-0059-47F2-BFB1-0060005F0072}">
    <text xml:space="preserve">CO2-Wert
</text>
  </threadedComment>
  <threadedComment ref="Y40" personId="{1B91C401-CF4B-951C-D16A-7E79B843C6D1}" id="{00A200A5-00F3-44EF-B455-008300A100D8}">
    <text xml:space="preserve">CO2-Wert
</text>
  </threadedComment>
  <threadedComment ref="Z40" personId="{1B91C401-CF4B-951C-D16A-7E79B843C6D1}" id="{00450064-0075-4565-92B3-00F800550039}">
    <text xml:space="preserve">CO2-Wert
</text>
  </threadedComment>
  <threadedComment ref="I41" personId="{74C8B8BF-E078-EAC1-E960-A055FF65D85A}" id="{004700D3-0079-45D7-A7B3-0026004F0073}">
    <text xml:space="preserve">Textfeld
</text>
  </threadedComment>
  <threadedComment ref="J41" personId="{74C8B8BF-E078-EAC1-E960-A055FF65D85A}" id="{00B50035-0036-406F-AC53-00C700F300E3}">
    <text xml:space="preserve">Textfeld
</text>
  </threadedComment>
  <threadedComment ref="K41" personId="{74C8B8BF-E078-EAC1-E960-A055FF65D85A}" id="{00BB0063-0046-441E-9C6C-001900DC0097}">
    <text xml:space="preserve">Textfeld
</text>
  </threadedComment>
  <threadedComment ref="L41" personId="{74C8B8BF-E078-EAC1-E960-A055FF65D85A}" id="{00AD0089-0069-4D0D-865A-00C3007A0035}">
    <text xml:space="preserve">Textfeld
</text>
  </threadedComment>
  <threadedComment ref="M41" personId="{74C8B8BF-E078-EAC1-E960-A055FF65D85A}" id="{00010071-004A-4779-8240-00F20065009F}">
    <text xml:space="preserve">Textfeld
</text>
  </threadedComment>
  <threadedComment ref="N41" personId="{74C8B8BF-E078-EAC1-E960-A055FF65D85A}" id="{00540065-00F4-4EFA-A22A-002100F40059}">
    <text xml:space="preserve">Textfeld
</text>
  </threadedComment>
  <threadedComment ref="O41" personId="{74C8B8BF-E078-EAC1-E960-A055FF65D85A}" id="{009600F9-0092-4A4F-AF8E-00D100DE00D2}">
    <text xml:space="preserve">Textfeld
</text>
  </threadedComment>
  <threadedComment ref="P41" personId="{74C8B8BF-E078-EAC1-E960-A055FF65D85A}" id="{007D00B6-002A-4EF0-B740-004200A9006C}">
    <text xml:space="preserve">Textfeld
</text>
  </threadedComment>
  <threadedComment ref="Q41" personId="{74C8B8BF-E078-EAC1-E960-A055FF65D85A}" id="{006F00B4-000A-4823-A491-006700C9006F}">
    <text xml:space="preserve">Textfeld
</text>
  </threadedComment>
  <threadedComment ref="R41" personId="{74C8B8BF-E078-EAC1-E960-A055FF65D85A}" id="{00030003-00AC-4D86-B9EB-0068004B005C}">
    <text xml:space="preserve">Textfeld
</text>
  </threadedComment>
  <threadedComment ref="S41" personId="{74C8B8BF-E078-EAC1-E960-A055FF65D85A}" id="{009C006E-007C-42B6-8506-00F900510047}">
    <text xml:space="preserve">Textfeld
</text>
  </threadedComment>
  <threadedComment ref="T41" personId="{74C8B8BF-E078-EAC1-E960-A055FF65D85A}" id="{00A100EE-0017-4DD6-A383-00F2006300D1}">
    <text xml:space="preserve">Textfeld
</text>
  </threadedComment>
  <threadedComment ref="U41" personId="{74C8B8BF-E078-EAC1-E960-A055FF65D85A}" id="{00CE007D-0010-435C-8FEE-00F3000600C8}">
    <text xml:space="preserve">Textfeld
</text>
  </threadedComment>
  <threadedComment ref="V41" personId="{74C8B8BF-E078-EAC1-E960-A055FF65D85A}" id="{00C8005A-0067-41F0-96C5-009900820068}">
    <text xml:space="preserve">Textfeld
</text>
  </threadedComment>
  <threadedComment ref="W41" personId="{74C8B8BF-E078-EAC1-E960-A055FF65D85A}" id="{00660029-0090-4548-857B-0037001A0022}">
    <text xml:space="preserve">Textfeld
</text>
  </threadedComment>
  <threadedComment ref="X41" personId="{74C8B8BF-E078-EAC1-E960-A055FF65D85A}" id="{009300BB-00A1-4C39-BD36-00C50058008D}">
    <text xml:space="preserve">Textfeld
</text>
  </threadedComment>
  <threadedComment ref="Y41" personId="{74C8B8BF-E078-EAC1-E960-A055FF65D85A}" id="{0078009C-000A-4301-9BF3-004700810052}">
    <text xml:space="preserve">Textfeld
</text>
  </threadedComment>
  <threadedComment ref="Z41" personId="{74C8B8BF-E078-EAC1-E960-A055FF65D85A}" id="{00800097-00A7-4B5B-A387-005C00F500E6}">
    <text xml:space="preserve">Textfeld
</text>
  </threadedComment>
  <threadedComment ref="D42" personId="{2A588787-9FC2-0A72-3E63-344A07D1EF07}" id="{A643879A-97C0-D450-5C29-D4C1643AB57C}">
    <text xml:space="preserve">Kri Ga:
Maßnahme Energie hoch 4
</text>
  </threadedComment>
  <threadedComment ref="I42" personId="{1B91C401-CF4B-951C-D16A-7E79B843C6D1}" id="{009000F3-000E-4AEB-A8C8-000E00970069}">
    <text xml:space="preserve">CO2-Wert
</text>
  </threadedComment>
  <threadedComment ref="J42" personId="{1B91C401-CF4B-951C-D16A-7E79B843C6D1}" id="{00BB0012-008C-4E69-A046-000A00990047}">
    <text xml:space="preserve">CO2-Wert
</text>
  </threadedComment>
  <threadedComment ref="K42" personId="{1B91C401-CF4B-951C-D16A-7E79B843C6D1}" id="{006B002F-0013-4E3F-A7D5-00EE000200DE}">
    <text xml:space="preserve">CO2-Wert
</text>
  </threadedComment>
  <threadedComment ref="L42" personId="{1B91C401-CF4B-951C-D16A-7E79B843C6D1}" id="{00E3002C-006B-4D80-81FD-00A700C30002}">
    <text xml:space="preserve">CO2-Wert
</text>
  </threadedComment>
  <threadedComment ref="M42" personId="{1B91C401-CF4B-951C-D16A-7E79B843C6D1}" id="{00EC000D-0096-4F13-948A-0001003F002B}">
    <text xml:space="preserve">CO2-Wert
</text>
  </threadedComment>
  <threadedComment ref="N42" personId="{1B91C401-CF4B-951C-D16A-7E79B843C6D1}" id="{00030065-0013-4027-90CB-004400D200D9}">
    <text xml:space="preserve">CO2-Wert
</text>
  </threadedComment>
  <threadedComment ref="O42" personId="{1B91C401-CF4B-951C-D16A-7E79B843C6D1}" id="{00400074-0042-4524-A788-008D009C005E}">
    <text xml:space="preserve">CO2-Wert
</text>
  </threadedComment>
  <threadedComment ref="P42" personId="{1B91C401-CF4B-951C-D16A-7E79B843C6D1}" id="{001B0067-00A2-4EA7-845D-00AF00A60062}">
    <text xml:space="preserve">CO2-Wert
</text>
  </threadedComment>
  <threadedComment ref="Q42" personId="{1B91C401-CF4B-951C-D16A-7E79B843C6D1}" id="{00DB008D-0049-4C8F-AD76-00B6004600DC}">
    <text xml:space="preserve">CO2-Wert
</text>
  </threadedComment>
  <threadedComment ref="R42" personId="{1B91C401-CF4B-951C-D16A-7E79B843C6D1}" id="{005700F3-0000-48AD-9412-00190019004C}">
    <text xml:space="preserve">CO2-Wert
</text>
  </threadedComment>
  <threadedComment ref="S42" personId="{1B91C401-CF4B-951C-D16A-7E79B843C6D1}" id="{00BA00CC-001B-478B-AD7C-0091007300AA}">
    <text xml:space="preserve">CO2-Wert
</text>
  </threadedComment>
  <threadedComment ref="T42" personId="{1B91C401-CF4B-951C-D16A-7E79B843C6D1}" id="{0026007A-00CE-4472-86AB-0001001E0008}">
    <text xml:space="preserve">CO2-Wert
</text>
  </threadedComment>
  <threadedComment ref="U42" personId="{1B91C401-CF4B-951C-D16A-7E79B843C6D1}" id="{00E70056-00D8-48A8-8848-00ED00050040}">
    <text xml:space="preserve">CO2-Wert
</text>
  </threadedComment>
  <threadedComment ref="V42" personId="{1B91C401-CF4B-951C-D16A-7E79B843C6D1}" id="{009C0089-0017-4B85-AF66-008C00170098}">
    <text xml:space="preserve">CO2-Wert
</text>
  </threadedComment>
  <threadedComment ref="W42" personId="{1B91C401-CF4B-951C-D16A-7E79B843C6D1}" id="{008F00C3-0078-4FE4-88A7-00B3000C0053}">
    <text xml:space="preserve">CO2-Wert
</text>
  </threadedComment>
  <threadedComment ref="X42" personId="{1B91C401-CF4B-951C-D16A-7E79B843C6D1}" id="{00B1002B-0016-4672-A866-00B500B300C6}">
    <text xml:space="preserve">CO2-Wert
</text>
  </threadedComment>
  <threadedComment ref="Y42" personId="{1B91C401-CF4B-951C-D16A-7E79B843C6D1}" id="{005B009F-004A-4C8C-8D57-008C00A8003E}">
    <text xml:space="preserve">CO2-Wert
</text>
  </threadedComment>
  <threadedComment ref="Z42" personId="{1B91C401-CF4B-951C-D16A-7E79B843C6D1}" id="{002F0064-00C4-46D2-862F-00C3002C0032}">
    <text xml:space="preserve">CO2-Wert
</text>
  </threadedComment>
  <threadedComment ref="I43" personId="{74C8B8BF-E078-EAC1-E960-A055FF65D85A}" id="{00A60071-009C-4D8F-8023-00E2005C0040}">
    <text xml:space="preserve">Textfeld
</text>
  </threadedComment>
  <threadedComment ref="J43" personId="{74C8B8BF-E078-EAC1-E960-A055FF65D85A}" id="{00EF007A-00D6-4274-A3A2-00DA0054006A}">
    <text xml:space="preserve">Textfeld
</text>
  </threadedComment>
  <threadedComment ref="K43" personId="{74C8B8BF-E078-EAC1-E960-A055FF65D85A}" id="{00FD000D-0088-4C29-B6BB-00C400B1009A}">
    <text xml:space="preserve">Textfeld
</text>
  </threadedComment>
  <threadedComment ref="L43" personId="{74C8B8BF-E078-EAC1-E960-A055FF65D85A}" id="{002F004F-00D8-427F-9BF3-007500C4001F}">
    <text xml:space="preserve">Textfeld
</text>
  </threadedComment>
  <threadedComment ref="M43" personId="{74C8B8BF-E078-EAC1-E960-A055FF65D85A}" id="{00C60072-007D-4180-B77C-006C00EB00F6}">
    <text xml:space="preserve">Textfeld
</text>
  </threadedComment>
  <threadedComment ref="N43" personId="{74C8B8BF-E078-EAC1-E960-A055FF65D85A}" id="{003C00EC-00E9-48C0-877E-00B800400046}">
    <text xml:space="preserve">Textfeld
</text>
  </threadedComment>
  <threadedComment ref="O43" personId="{74C8B8BF-E078-EAC1-E960-A055FF65D85A}" id="{00D00086-009F-4D25-B954-003600000009}">
    <text xml:space="preserve">Textfeld
</text>
  </threadedComment>
  <threadedComment ref="P43" personId="{74C8B8BF-E078-EAC1-E960-A055FF65D85A}" id="{00500045-005A-458E-B519-003200F600AD}">
    <text xml:space="preserve">Textfeld
</text>
  </threadedComment>
  <threadedComment ref="Q43" personId="{74C8B8BF-E078-EAC1-E960-A055FF65D85A}" id="{00EC00B2-00D4-4A8E-98F5-00AA007E00C7}">
    <text xml:space="preserve">Textfeld
</text>
  </threadedComment>
  <threadedComment ref="R43" personId="{74C8B8BF-E078-EAC1-E960-A055FF65D85A}" id="{00260099-00A1-4C7E-9515-006F002F0081}">
    <text xml:space="preserve">Textfeld
</text>
  </threadedComment>
  <threadedComment ref="S43" personId="{74C8B8BF-E078-EAC1-E960-A055FF65D85A}" id="{00B0007C-00F2-4FB5-845D-00A800BD00B9}">
    <text xml:space="preserve">Textfeld
</text>
  </threadedComment>
  <threadedComment ref="T43" personId="{74C8B8BF-E078-EAC1-E960-A055FF65D85A}" id="{0073004F-0089-4144-A406-00650032005B}">
    <text xml:space="preserve">Textfeld
</text>
  </threadedComment>
  <threadedComment ref="U43" personId="{74C8B8BF-E078-EAC1-E960-A055FF65D85A}" id="{00530037-0046-4166-8F30-009F00BA0090}">
    <text xml:space="preserve">Textfeld
</text>
  </threadedComment>
  <threadedComment ref="V43" personId="{74C8B8BF-E078-EAC1-E960-A055FF65D85A}" id="{00E000CD-00D3-435A-837F-00330011000C}">
    <text xml:space="preserve">Textfeld
</text>
  </threadedComment>
  <threadedComment ref="W43" personId="{74C8B8BF-E078-EAC1-E960-A055FF65D85A}" id="{0025002B-0063-4C78-BC23-006800C600DE}">
    <text xml:space="preserve">Textfeld
</text>
  </threadedComment>
  <threadedComment ref="X43" personId="{74C8B8BF-E078-EAC1-E960-A055FF65D85A}" id="{008200FB-0020-4B8E-BF2B-00E800B300D6}">
    <text xml:space="preserve">Textfeld
</text>
  </threadedComment>
  <threadedComment ref="Y43" personId="{74C8B8BF-E078-EAC1-E960-A055FF65D85A}" id="{003A00EB-00A3-4FDC-9908-00EE00C60022}">
    <text xml:space="preserve">Textfeld
</text>
  </threadedComment>
  <threadedComment ref="Z43" personId="{74C8B8BF-E078-EAC1-E960-A055FF65D85A}" id="{00AA00E7-0097-4196-B8A0-00D400410071}">
    <text xml:space="preserve">Textfeld
</text>
  </threadedComment>
  <threadedComment ref="D44" personId="{2A588787-9FC2-0A72-3E63-344A07D1EF07}" id="{146B9D7C-23B4-10E4-1863-F9A4D8AD4678}">
    <text xml:space="preserve">Kri Ga:
Maßnahme Energie hoch 4
</text>
  </threadedComment>
  <threadedComment ref="I44" personId="{1B91C401-CF4B-951C-D16A-7E79B843C6D1}" id="{001900C2-0055-495C-955D-0090008C00F8}">
    <text xml:space="preserve">CO2-Wert
</text>
  </threadedComment>
  <threadedComment ref="J44" personId="{1B91C401-CF4B-951C-D16A-7E79B843C6D1}" id="{00270030-006C-4D95-8BF5-003F002F002D}">
    <text xml:space="preserve">CO2-Wert
</text>
  </threadedComment>
  <threadedComment ref="K44" personId="{1B91C401-CF4B-951C-D16A-7E79B843C6D1}" id="{00B3002C-0051-4BC1-8518-001100E20072}">
    <text xml:space="preserve">CO2-Wert
</text>
  </threadedComment>
  <threadedComment ref="L44" personId="{1B91C401-CF4B-951C-D16A-7E79B843C6D1}" id="{006F0027-0043-471B-A9B6-007500E7003D}">
    <text xml:space="preserve">CO2-Wert
</text>
  </threadedComment>
  <threadedComment ref="M44" personId="{1B91C401-CF4B-951C-D16A-7E79B843C6D1}" id="{0034001C-004D-4684-9B48-006D002F00F2}">
    <text xml:space="preserve">CO2-Wert
</text>
  </threadedComment>
  <threadedComment ref="N44" personId="{1B91C401-CF4B-951C-D16A-7E79B843C6D1}" id="{00F4007C-005B-40F9-940B-00F1008A00B0}">
    <text xml:space="preserve">CO2-Wert
</text>
  </threadedComment>
  <threadedComment ref="O44" personId="{1B91C401-CF4B-951C-D16A-7E79B843C6D1}" id="{007D00BA-003A-45D9-B8F3-00420045004D}">
    <text xml:space="preserve">CO2-Wert
</text>
  </threadedComment>
  <threadedComment ref="P44" personId="{1B91C401-CF4B-951C-D16A-7E79B843C6D1}" id="{005D0069-006E-426E-94E5-00AA005B00D7}">
    <text xml:space="preserve">CO2-Wert
</text>
  </threadedComment>
  <threadedComment ref="Q44" personId="{1B91C401-CF4B-951C-D16A-7E79B843C6D1}" id="{00A6007D-00F7-460A-B15A-0035008C00EF}">
    <text xml:space="preserve">CO2-Wert
</text>
  </threadedComment>
  <threadedComment ref="R44" personId="{1B91C401-CF4B-951C-D16A-7E79B843C6D1}" id="{00A700C3-0072-4427-9863-004500D5004F}">
    <text xml:space="preserve">CO2-Wert
</text>
  </threadedComment>
  <threadedComment ref="S44" personId="{1B91C401-CF4B-951C-D16A-7E79B843C6D1}" id="{00C600FB-0051-46B7-876F-00E20084009B}">
    <text xml:space="preserve">CO2-Wert
</text>
  </threadedComment>
  <threadedComment ref="T44" personId="{1B91C401-CF4B-951C-D16A-7E79B843C6D1}" id="{000500B6-0047-455E-8B9E-00BE00050055}">
    <text xml:space="preserve">CO2-Wert
</text>
  </threadedComment>
  <threadedComment ref="U44" personId="{1B91C401-CF4B-951C-D16A-7E79B843C6D1}" id="{003100AB-00D3-4279-9C43-004C00DC00AF}">
    <text xml:space="preserve">CO2-Wert
</text>
  </threadedComment>
  <threadedComment ref="V44" personId="{1B91C401-CF4B-951C-D16A-7E79B843C6D1}" id="{003F00A0-00B3-4AD1-B24B-00EC004F00CB}">
    <text xml:space="preserve">CO2-Wert
</text>
  </threadedComment>
  <threadedComment ref="W44" personId="{1B91C401-CF4B-951C-D16A-7E79B843C6D1}" id="{00F80071-003A-4A2F-8FB0-0067000000A7}">
    <text xml:space="preserve">CO2-Wert
</text>
  </threadedComment>
  <threadedComment ref="X44" personId="{1B91C401-CF4B-951C-D16A-7E79B843C6D1}" id="{004B00B4-008C-4618-BED6-0039001A0041}">
    <text xml:space="preserve">CO2-Wert
</text>
  </threadedComment>
  <threadedComment ref="Y44" personId="{1B91C401-CF4B-951C-D16A-7E79B843C6D1}" id="{007400F0-0087-420C-A390-0020009E0032}">
    <text xml:space="preserve">CO2-Wert
</text>
  </threadedComment>
  <threadedComment ref="Z44" personId="{1B91C401-CF4B-951C-D16A-7E79B843C6D1}" id="{007100F1-008C-4551-BD14-00BD004300B6}">
    <text xml:space="preserve">CO2-Wert
</text>
  </threadedComment>
  <threadedComment ref="I45" personId="{74C8B8BF-E078-EAC1-E960-A055FF65D85A}" id="{002C00A9-0003-4930-A0CF-000A00F5005B}">
    <text xml:space="preserve">Textfeld
</text>
  </threadedComment>
  <threadedComment ref="J45" personId="{74C8B8BF-E078-EAC1-E960-A055FF65D85A}" id="{00290013-003E-4F14-BC5C-00B60050002D}">
    <text xml:space="preserve">Textfeld
</text>
  </threadedComment>
  <threadedComment ref="K45" personId="{74C8B8BF-E078-EAC1-E960-A055FF65D85A}" id="{0068003D-00CD-42EB-957C-00B6002A00A7}">
    <text xml:space="preserve">Textfeld
</text>
  </threadedComment>
  <threadedComment ref="L45" personId="{74C8B8BF-E078-EAC1-E960-A055FF65D85A}" id="{00AB0070-00AC-4C06-B53B-00A000270015}">
    <text xml:space="preserve">Textfeld
</text>
  </threadedComment>
  <threadedComment ref="M45" personId="{74C8B8BF-E078-EAC1-E960-A055FF65D85A}" id="{00C50058-0050-4E97-AAB2-00E0005C00F7}">
    <text xml:space="preserve">Textfeld
</text>
  </threadedComment>
  <threadedComment ref="N45" personId="{74C8B8BF-E078-EAC1-E960-A055FF65D85A}" id="{00CA0040-0084-4269-A91D-00F90088002E}">
    <text xml:space="preserve">Textfeld
</text>
  </threadedComment>
  <threadedComment ref="O45" personId="{74C8B8BF-E078-EAC1-E960-A055FF65D85A}" id="{0098009B-0007-438F-99A0-0085002C0061}">
    <text xml:space="preserve">Textfeld
</text>
  </threadedComment>
  <threadedComment ref="P45" personId="{74C8B8BF-E078-EAC1-E960-A055FF65D85A}" id="{008400B6-0052-49D1-AD92-00AA000A0009}">
    <text xml:space="preserve">Textfeld
</text>
  </threadedComment>
  <threadedComment ref="Q45" personId="{74C8B8BF-E078-EAC1-E960-A055FF65D85A}" id="{00B900A8-00C7-46F4-B987-008800A50029}">
    <text xml:space="preserve">Textfeld
</text>
  </threadedComment>
  <threadedComment ref="R45" personId="{74C8B8BF-E078-EAC1-E960-A055FF65D85A}" id="{00270011-0003-4432-9480-00B800EB00C5}">
    <text xml:space="preserve">Textfeld
</text>
  </threadedComment>
  <threadedComment ref="S45" personId="{74C8B8BF-E078-EAC1-E960-A055FF65D85A}" id="{00D100CE-005D-4B43-A134-006A0012008A}">
    <text xml:space="preserve">Textfeld
</text>
  </threadedComment>
  <threadedComment ref="T45" personId="{74C8B8BF-E078-EAC1-E960-A055FF65D85A}" id="{00C10099-00E0-43AA-A5CD-000B003000F7}">
    <text xml:space="preserve">Textfeld
</text>
  </threadedComment>
  <threadedComment ref="U45" personId="{74C8B8BF-E078-EAC1-E960-A055FF65D85A}" id="{0049007B-0069-4936-9686-00E7009D006B}">
    <text xml:space="preserve">Textfeld
</text>
  </threadedComment>
  <threadedComment ref="V45" personId="{74C8B8BF-E078-EAC1-E960-A055FF65D85A}" id="{00E2002B-002B-4208-9BCA-001E009600A6}">
    <text xml:space="preserve">Textfeld
</text>
  </threadedComment>
  <threadedComment ref="W45" personId="{74C8B8BF-E078-EAC1-E960-A055FF65D85A}" id="{00BE0021-005A-4B7E-A213-00D6001600EA}">
    <text xml:space="preserve">Textfeld
</text>
  </threadedComment>
  <threadedComment ref="X45" personId="{74C8B8BF-E078-EAC1-E960-A055FF65D85A}" id="{00E80034-0024-4555-A276-00D8004500DA}">
    <text xml:space="preserve">Textfeld
</text>
  </threadedComment>
  <threadedComment ref="Y45" personId="{74C8B8BF-E078-EAC1-E960-A055FF65D85A}" id="{004100EE-00EA-41A3-AC2D-0080000A0010}">
    <text xml:space="preserve">Textfeld
</text>
  </threadedComment>
  <threadedComment ref="Z45" personId="{74C8B8BF-E078-EAC1-E960-A055FF65D85A}" id="{00AF0056-0062-4C4C-9034-00AD00D900A3}">
    <text xml:space="preserve">Textfeld
</text>
  </threadedComment>
  <threadedComment ref="I46" personId="{1B91C401-CF4B-951C-D16A-7E79B843C6D1}" id="{00180074-004F-47E8-AE1C-00F4002800A6}">
    <text xml:space="preserve">CO2-Wert
</text>
  </threadedComment>
  <threadedComment ref="J46" personId="{1B91C401-CF4B-951C-D16A-7E79B843C6D1}" id="{0035005D-0041-4576-9869-00F70063009E}">
    <text xml:space="preserve">CO2-Wert
</text>
  </threadedComment>
  <threadedComment ref="K46" personId="{1B91C401-CF4B-951C-D16A-7E79B843C6D1}" id="{000E00ED-009C-4227-A84D-00E800220087}">
    <text xml:space="preserve">CO2-Wert
</text>
  </threadedComment>
  <threadedComment ref="L46" personId="{1B91C401-CF4B-951C-D16A-7E79B843C6D1}" id="{00BE00DD-000D-4830-98EA-00CE00450041}">
    <text xml:space="preserve">CO2-Wert
</text>
  </threadedComment>
  <threadedComment ref="M46" personId="{1B91C401-CF4B-951C-D16A-7E79B843C6D1}" id="{00360003-00A8-4D57-A125-0017006500CF}">
    <text xml:space="preserve">CO2-Wert
</text>
  </threadedComment>
  <threadedComment ref="N46" personId="{1B91C401-CF4B-951C-D16A-7E79B843C6D1}" id="{00B600C4-006D-4944-8CD1-00AF00B30013}">
    <text xml:space="preserve">CO2-Wert
</text>
  </threadedComment>
  <threadedComment ref="O46" personId="{1B91C401-CF4B-951C-D16A-7E79B843C6D1}" id="{00DE0069-0098-4200-ADE1-008B00A400C7}">
    <text xml:space="preserve">CO2-Wert
</text>
  </threadedComment>
  <threadedComment ref="P46" personId="{1B91C401-CF4B-951C-D16A-7E79B843C6D1}" id="{00C9000D-0071-46BB-AA6B-005300F00099}">
    <text xml:space="preserve">CO2-Wert
</text>
  </threadedComment>
  <threadedComment ref="Q46" personId="{1B91C401-CF4B-951C-D16A-7E79B843C6D1}" id="{00540000-0056-427A-8C51-005D002D004B}">
    <text xml:space="preserve">CO2-Wert
</text>
  </threadedComment>
  <threadedComment ref="R46" personId="{1B91C401-CF4B-951C-D16A-7E79B843C6D1}" id="{00AF004A-0013-420F-A866-00FA000600DE}">
    <text xml:space="preserve">CO2-Wert
</text>
  </threadedComment>
  <threadedComment ref="S46" personId="{1B91C401-CF4B-951C-D16A-7E79B843C6D1}" id="{001B006A-00B2-40AC-96C8-00660076005A}">
    <text xml:space="preserve">CO2-Wert
</text>
  </threadedComment>
  <threadedComment ref="T46" personId="{1B91C401-CF4B-951C-D16A-7E79B843C6D1}" id="{00F10010-008E-440B-9464-00AD005F0054}">
    <text xml:space="preserve">CO2-Wert
</text>
  </threadedComment>
  <threadedComment ref="U46" personId="{1B91C401-CF4B-951C-D16A-7E79B843C6D1}" id="{000F004C-0035-4900-A804-006600CB00E6}">
    <text xml:space="preserve">CO2-Wert
</text>
  </threadedComment>
  <threadedComment ref="V46" personId="{1B91C401-CF4B-951C-D16A-7E79B843C6D1}" id="{008800D5-00E9-4242-8657-00AE000C0021}">
    <text xml:space="preserve">CO2-Wert
</text>
  </threadedComment>
  <threadedComment ref="W46" personId="{1B91C401-CF4B-951C-D16A-7E79B843C6D1}" id="{0039001A-0049-4DB5-8787-0085003C003F}">
    <text xml:space="preserve">CO2-Wert
</text>
  </threadedComment>
  <threadedComment ref="X46" personId="{1B91C401-CF4B-951C-D16A-7E79B843C6D1}" id="{006B0029-009E-40E0-BF09-0006008F000F}">
    <text xml:space="preserve">CO2-Wert
</text>
  </threadedComment>
  <threadedComment ref="Y46" personId="{1B91C401-CF4B-951C-D16A-7E79B843C6D1}" id="{00690016-000A-4A08-8461-00D2000D00E8}">
    <text xml:space="preserve">CO2-Wert
</text>
  </threadedComment>
  <threadedComment ref="Z46" personId="{1B91C401-CF4B-951C-D16A-7E79B843C6D1}" id="{00D50075-00A4-4A00-A7B0-00E800AF00BC}">
    <text xml:space="preserve">CO2-Wert
</text>
  </threadedComment>
  <threadedComment ref="I47" personId="{74C8B8BF-E078-EAC1-E960-A055FF65D85A}" id="{000A0096-0090-4B25-9725-001500BC0017}">
    <text xml:space="preserve">Textfeld
</text>
  </threadedComment>
  <threadedComment ref="J47" personId="{74C8B8BF-E078-EAC1-E960-A055FF65D85A}" id="{00B40031-0016-438B-B12A-008D00570084}">
    <text xml:space="preserve">Textfeld
</text>
  </threadedComment>
  <threadedComment ref="K47" personId="{74C8B8BF-E078-EAC1-E960-A055FF65D85A}" id="{002000C8-0020-4A1D-A48D-008F00F4003C}">
    <text xml:space="preserve">Textfeld
</text>
  </threadedComment>
  <threadedComment ref="L47" personId="{74C8B8BF-E078-EAC1-E960-A055FF65D85A}" id="{009F0028-00FC-4EDE-8226-00E100B800CC}">
    <text xml:space="preserve">Textfeld
</text>
  </threadedComment>
  <threadedComment ref="M47" personId="{74C8B8BF-E078-EAC1-E960-A055FF65D85A}" id="{0014004D-0000-460D-9CD9-009F00F50032}">
    <text xml:space="preserve">Textfeld
</text>
  </threadedComment>
  <threadedComment ref="N47" personId="{74C8B8BF-E078-EAC1-E960-A055FF65D85A}" id="{001200A0-00B3-4E26-BC6E-002C000500E7}">
    <text xml:space="preserve">Textfeld
</text>
  </threadedComment>
  <threadedComment ref="O47" personId="{74C8B8BF-E078-EAC1-E960-A055FF65D85A}" id="{00AC00D2-0041-44AE-9EA5-004F00CE0053}">
    <text xml:space="preserve">Textfeld
</text>
  </threadedComment>
  <threadedComment ref="P47" personId="{74C8B8BF-E078-EAC1-E960-A055FF65D85A}" id="{00AD003C-0020-413B-A79D-00DD00CD00EA}">
    <text xml:space="preserve">Textfeld
</text>
  </threadedComment>
  <threadedComment ref="Q47" personId="{74C8B8BF-E078-EAC1-E960-A055FF65D85A}" id="{00150050-003E-4DAB-A884-000600780000}">
    <text xml:space="preserve">Textfeld
</text>
  </threadedComment>
  <threadedComment ref="R47" personId="{74C8B8BF-E078-EAC1-E960-A055FF65D85A}" id="{00500061-00CB-4D4B-AD5F-00E0002D0000}">
    <text xml:space="preserve">Textfeld
</text>
  </threadedComment>
  <threadedComment ref="S47" personId="{74C8B8BF-E078-EAC1-E960-A055FF65D85A}" id="{00D30072-009E-4B6B-9137-00D000B000E4}">
    <text xml:space="preserve">Textfeld
</text>
  </threadedComment>
  <threadedComment ref="T47" personId="{74C8B8BF-E078-EAC1-E960-A055FF65D85A}" id="{002600FC-00F6-4D0C-ADC3-0057006E00A2}">
    <text xml:space="preserve">Textfeld
</text>
  </threadedComment>
  <threadedComment ref="U47" personId="{74C8B8BF-E078-EAC1-E960-A055FF65D85A}" id="{00EE006D-00D6-418F-8D00-005500FC0055}">
    <text xml:space="preserve">Textfeld
</text>
  </threadedComment>
  <threadedComment ref="V47" personId="{74C8B8BF-E078-EAC1-E960-A055FF65D85A}" id="{008400A8-001E-43E7-910C-00AD00D900AD}">
    <text xml:space="preserve">Textfeld
</text>
  </threadedComment>
  <threadedComment ref="W47" personId="{74C8B8BF-E078-EAC1-E960-A055FF65D85A}" id="{0024009F-009D-4E35-B46C-00BD001E00EE}">
    <text xml:space="preserve">Textfeld
</text>
  </threadedComment>
  <threadedComment ref="X47" personId="{74C8B8BF-E078-EAC1-E960-A055FF65D85A}" id="{00DC003C-007A-40BE-BF93-002500E600D4}">
    <text xml:space="preserve">Textfeld
</text>
  </threadedComment>
  <threadedComment ref="Y47" personId="{74C8B8BF-E078-EAC1-E960-A055FF65D85A}" id="{003F00AD-0095-4DE0-A0BE-003400E40017}">
    <text xml:space="preserve">Textfeld
</text>
  </threadedComment>
  <threadedComment ref="Z47" personId="{74C8B8BF-E078-EAC1-E960-A055FF65D85A}" id="{00E1002C-0076-4601-A533-00200042003B}">
    <text xml:space="preserve">Textfeld
</text>
  </threadedComment>
  <threadedComment ref="I48" personId="{1B91C401-CF4B-951C-D16A-7E79B843C6D1}" id="{005800E0-0017-4D58-B850-00C600B500D6}">
    <text xml:space="preserve">CO2-Wert
</text>
  </threadedComment>
  <threadedComment ref="J48" personId="{1B91C401-CF4B-951C-D16A-7E79B843C6D1}" id="{005400FE-00D7-4C01-96EF-0043000800FB}">
    <text xml:space="preserve">CO2-Wert
</text>
  </threadedComment>
  <threadedComment ref="K48" personId="{1B91C401-CF4B-951C-D16A-7E79B843C6D1}" id="{001A00BC-0077-41DE-BF56-00DB00CC0038}">
    <text xml:space="preserve">CO2-Wert
</text>
  </threadedComment>
  <threadedComment ref="L48" personId="{1B91C401-CF4B-951C-D16A-7E79B843C6D1}" id="{00D700D6-0041-4F34-ACF5-006F00BC0069}">
    <text xml:space="preserve">CO2-Wert
</text>
  </threadedComment>
  <threadedComment ref="M48" personId="{1B91C401-CF4B-951C-D16A-7E79B843C6D1}" id="{007A001F-006F-4828-9325-003A002F006B}">
    <text xml:space="preserve">CO2-Wert
</text>
  </threadedComment>
  <threadedComment ref="N48" personId="{1B91C401-CF4B-951C-D16A-7E79B843C6D1}" id="{005C008E-0004-4D7B-9FA0-009C00D70000}">
    <text xml:space="preserve">CO2-Wert
</text>
  </threadedComment>
  <threadedComment ref="O48" personId="{1B91C401-CF4B-951C-D16A-7E79B843C6D1}" id="{00C50067-00A3-49C9-A315-0086005C0092}">
    <text xml:space="preserve">CO2-Wert
</text>
  </threadedComment>
  <threadedComment ref="P48" personId="{1B91C401-CF4B-951C-D16A-7E79B843C6D1}" id="{007C00C5-0004-44D0-973D-009600BE00A4}">
    <text xml:space="preserve">CO2-Wert
</text>
  </threadedComment>
  <threadedComment ref="Q48" personId="{1B91C401-CF4B-951C-D16A-7E79B843C6D1}" id="{004D00A0-0050-450A-9C82-00D400D50094}">
    <text xml:space="preserve">CO2-Wert
</text>
  </threadedComment>
  <threadedComment ref="R48" personId="{1B91C401-CF4B-951C-D16A-7E79B843C6D1}" id="{0007006F-0033-4B58-B47A-00C2001D0047}">
    <text xml:space="preserve">CO2-Wert
</text>
  </threadedComment>
  <threadedComment ref="S48" personId="{1B91C401-CF4B-951C-D16A-7E79B843C6D1}" id="{00970035-00F9-441C-B9E4-00A1006700E1}">
    <text xml:space="preserve">CO2-Wert
</text>
  </threadedComment>
  <threadedComment ref="T48" personId="{1B91C401-CF4B-951C-D16A-7E79B843C6D1}" id="{003500C1-004B-43E6-8589-00F9004C0043}">
    <text xml:space="preserve">CO2-Wert
</text>
  </threadedComment>
  <threadedComment ref="U48" personId="{1B91C401-CF4B-951C-D16A-7E79B843C6D1}" id="{001900F1-004E-4C14-8B4E-009C00400076}">
    <text xml:space="preserve">CO2-Wert
</text>
  </threadedComment>
  <threadedComment ref="V48" personId="{1B91C401-CF4B-951C-D16A-7E79B843C6D1}" id="{004B004D-006F-4ECE-A963-009E00A9000D}">
    <text xml:space="preserve">CO2-Wert
</text>
  </threadedComment>
  <threadedComment ref="W48" personId="{1B91C401-CF4B-951C-D16A-7E79B843C6D1}" id="{00A600F4-0007-4821-A808-000E00020000}">
    <text xml:space="preserve">CO2-Wert
</text>
  </threadedComment>
  <threadedComment ref="X48" personId="{1B91C401-CF4B-951C-D16A-7E79B843C6D1}" id="{004600B4-00CC-4207-8DA3-002F0058004F}">
    <text xml:space="preserve">CO2-Wert
</text>
  </threadedComment>
  <threadedComment ref="Y48" personId="{1B91C401-CF4B-951C-D16A-7E79B843C6D1}" id="{0059005D-00FB-43F4-88DE-005F0057002F}">
    <text xml:space="preserve">CO2-Wert
</text>
  </threadedComment>
  <threadedComment ref="Z48" personId="{1B91C401-CF4B-951C-D16A-7E79B843C6D1}" id="{00A800C1-0040-47C9-A591-006100AF0099}">
    <text xml:space="preserve">CO2-Wert
</text>
  </threadedComment>
  <threadedComment ref="I49" personId="{74C8B8BF-E078-EAC1-E960-A055FF65D85A}" id="{00D7003F-00F4-4443-83C5-008000A2003F}">
    <text xml:space="preserve">Textfeld
</text>
  </threadedComment>
  <threadedComment ref="J49" personId="{74C8B8BF-E078-EAC1-E960-A055FF65D85A}" id="{00F30052-00A3-4365-8CF9-00E100900011}">
    <text xml:space="preserve">Textfeld
</text>
  </threadedComment>
  <threadedComment ref="K49" personId="{74C8B8BF-E078-EAC1-E960-A055FF65D85A}" id="{003B00C1-00D4-4F05-A776-007600BC000A}">
    <text xml:space="preserve">Textfeld
</text>
  </threadedComment>
  <threadedComment ref="L49" personId="{74C8B8BF-E078-EAC1-E960-A055FF65D85A}" id="{00DF0077-00BD-4EBA-84F8-008400C7008A}">
    <text xml:space="preserve">Textfeld
</text>
  </threadedComment>
  <threadedComment ref="M49" personId="{74C8B8BF-E078-EAC1-E960-A055FF65D85A}" id="{0089007D-006D-473B-AB69-0042001B00B6}">
    <text xml:space="preserve">Textfeld
</text>
  </threadedComment>
  <threadedComment ref="N49" personId="{74C8B8BF-E078-EAC1-E960-A055FF65D85A}" id="{00AF00C8-00B7-4101-9973-001C006600AE}">
    <text xml:space="preserve">Textfeld
</text>
  </threadedComment>
  <threadedComment ref="O49" personId="{74C8B8BF-E078-EAC1-E960-A055FF65D85A}" id="{003B00CC-0022-4A4E-9EEA-006C009E00DF}">
    <text xml:space="preserve">Textfeld
</text>
  </threadedComment>
  <threadedComment ref="P49" personId="{74C8B8BF-E078-EAC1-E960-A055FF65D85A}" id="{000A00B6-00B0-4EE2-9CB5-002600070041}">
    <text xml:space="preserve">Textfeld
</text>
  </threadedComment>
  <threadedComment ref="Q49" personId="{74C8B8BF-E078-EAC1-E960-A055FF65D85A}" id="{00AF008A-00DB-4DC5-9FFD-009200B200C7}">
    <text xml:space="preserve">Textfeld
</text>
  </threadedComment>
  <threadedComment ref="R49" personId="{74C8B8BF-E078-EAC1-E960-A055FF65D85A}" id="{005800D6-00D1-4C5C-B903-004F0026003E}">
    <text xml:space="preserve">Textfeld
</text>
  </threadedComment>
  <threadedComment ref="S49" personId="{74C8B8BF-E078-EAC1-E960-A055FF65D85A}" id="{00590052-002F-4BA3-A732-00950070006C}">
    <text xml:space="preserve">Textfeld
</text>
  </threadedComment>
  <threadedComment ref="T49" personId="{74C8B8BF-E078-EAC1-E960-A055FF65D85A}" id="{004E0040-00B8-479A-ACA0-00FF00C70059}">
    <text xml:space="preserve">Textfeld
</text>
  </threadedComment>
  <threadedComment ref="U49" personId="{74C8B8BF-E078-EAC1-E960-A055FF65D85A}" id="{001800C7-003D-4C4A-B0C8-007E00570042}">
    <text xml:space="preserve">Textfeld
</text>
  </threadedComment>
  <threadedComment ref="V49" personId="{74C8B8BF-E078-EAC1-E960-A055FF65D85A}" id="{0062007C-003B-4F4A-9318-00E700B500B5}">
    <text xml:space="preserve">Textfeld
</text>
  </threadedComment>
  <threadedComment ref="W49" personId="{74C8B8BF-E078-EAC1-E960-A055FF65D85A}" id="{00B1005D-006E-42F5-A847-00DB00110017}">
    <text xml:space="preserve">Textfeld
</text>
  </threadedComment>
  <threadedComment ref="X49" personId="{74C8B8BF-E078-EAC1-E960-A055FF65D85A}" id="{00B100A0-00EA-4E5A-B5C9-0049004400BC}">
    <text xml:space="preserve">Textfeld
</text>
  </threadedComment>
  <threadedComment ref="Y49" personId="{74C8B8BF-E078-EAC1-E960-A055FF65D85A}" id="{00780092-00E4-40CD-B046-00BD008200CF}">
    <text xml:space="preserve">Textfeld
</text>
  </threadedComment>
  <threadedComment ref="Z49" personId="{74C8B8BF-E078-EAC1-E960-A055FF65D85A}" id="{00E30031-00E5-4314-BA34-001F00D4004F}">
    <text xml:space="preserve">Textfeld
</text>
  </threadedComment>
  <threadedComment ref="I50" personId="{1B91C401-CF4B-951C-D16A-7E79B843C6D1}" id="{003400A0-00C5-4F6D-8E3B-003E003A000F}">
    <text xml:space="preserve">CO2-Wert
</text>
  </threadedComment>
  <threadedComment ref="J50" personId="{1B91C401-CF4B-951C-D16A-7E79B843C6D1}" id="{00020027-004B-45C1-96D0-000700D600F4}">
    <text xml:space="preserve">CO2-Wert
</text>
  </threadedComment>
  <threadedComment ref="K50" personId="{1B91C401-CF4B-951C-D16A-7E79B843C6D1}" id="{00D700CD-003A-4A4B-916F-00A300090008}">
    <text xml:space="preserve">CO2-Wert
</text>
  </threadedComment>
  <threadedComment ref="L50" personId="{1B91C401-CF4B-951C-D16A-7E79B843C6D1}" id="{006B00CA-00F0-498B-BF15-006500AD0021}">
    <text xml:space="preserve">CO2-Wert
</text>
  </threadedComment>
  <threadedComment ref="M50" personId="{1B91C401-CF4B-951C-D16A-7E79B843C6D1}" id="{00500035-0023-4C22-9A28-00DD00E200A9}">
    <text xml:space="preserve">CO2-Wert
</text>
  </threadedComment>
  <threadedComment ref="N50" personId="{1B91C401-CF4B-951C-D16A-7E79B843C6D1}" id="{0086002D-00E9-46CF-9497-00ED00D900FB}">
    <text xml:space="preserve">CO2-Wert
</text>
  </threadedComment>
  <threadedComment ref="O50" personId="{1B91C401-CF4B-951C-D16A-7E79B843C6D1}" id="{00EA00EC-00FA-4BF1-B77D-008F00B200F4}">
    <text xml:space="preserve">CO2-Wert
</text>
  </threadedComment>
  <threadedComment ref="P50" personId="{1B91C401-CF4B-951C-D16A-7E79B843C6D1}" id="{0049000F-00E5-4F7D-B48E-000400660001}">
    <text xml:space="preserve">CO2-Wert
</text>
  </threadedComment>
  <threadedComment ref="Q50" personId="{1B91C401-CF4B-951C-D16A-7E79B843C6D1}" id="{002100F6-0092-4FD1-851F-001E0075002D}">
    <text xml:space="preserve">CO2-Wert
</text>
  </threadedComment>
  <threadedComment ref="R50" personId="{1B91C401-CF4B-951C-D16A-7E79B843C6D1}" id="{00AE00BF-0084-4FBD-BFD3-002300ED0073}">
    <text xml:space="preserve">CO2-Wert
</text>
  </threadedComment>
  <threadedComment ref="S50" personId="{1B91C401-CF4B-951C-D16A-7E79B843C6D1}" id="{001E001D-003D-44E1-AC97-0038002E00DD}">
    <text xml:space="preserve">CO2-Wert
</text>
  </threadedComment>
  <threadedComment ref="T50" personId="{1B91C401-CF4B-951C-D16A-7E79B843C6D1}" id="{00970087-0033-48FA-9832-006B00DA0049}">
    <text xml:space="preserve">CO2-Wert
</text>
  </threadedComment>
  <threadedComment ref="U50" personId="{1B91C401-CF4B-951C-D16A-7E79B843C6D1}" id="{002A00AA-0064-41B0-9C66-00CF008E0018}">
    <text xml:space="preserve">CO2-Wert
</text>
  </threadedComment>
  <threadedComment ref="V50" personId="{1B91C401-CF4B-951C-D16A-7E79B843C6D1}" id="{0037009F-00B9-4389-A14E-009D002F002A}">
    <text xml:space="preserve">CO2-Wert
</text>
  </threadedComment>
  <threadedComment ref="W50" personId="{1B91C401-CF4B-951C-D16A-7E79B843C6D1}" id="{00C2002D-007D-4E67-A40A-00D0000E003C}">
    <text xml:space="preserve">CO2-Wert
</text>
  </threadedComment>
  <threadedComment ref="X50" personId="{1B91C401-CF4B-951C-D16A-7E79B843C6D1}" id="{00750005-00B3-4DCB-949A-008F002400AD}">
    <text xml:space="preserve">CO2-Wert
</text>
  </threadedComment>
  <threadedComment ref="Y50" personId="{1B91C401-CF4B-951C-D16A-7E79B843C6D1}" id="{002B006D-00CB-4812-B787-007700CC00ED}">
    <text xml:space="preserve">CO2-Wert
</text>
  </threadedComment>
  <threadedComment ref="Z50" personId="{1B91C401-CF4B-951C-D16A-7E79B843C6D1}" id="{009B0082-00E0-4133-A428-008100850011}">
    <text xml:space="preserve">CO2-Wert
</text>
  </threadedComment>
  <threadedComment ref="I51" personId="{74C8B8BF-E078-EAC1-E960-A055FF65D85A}" id="{001D0067-006E-4AA0-A0F5-004A003400B8}">
    <text xml:space="preserve">Textfeld
</text>
  </threadedComment>
  <threadedComment ref="J51" personId="{74C8B8BF-E078-EAC1-E960-A055FF65D85A}" id="{00020048-0013-41BA-9565-00C70076005B}">
    <text xml:space="preserve">Textfeld
</text>
  </threadedComment>
  <threadedComment ref="K51" personId="{74C8B8BF-E078-EAC1-E960-A055FF65D85A}" id="{00330025-00D3-4837-A1B0-0007003D00CA}">
    <text xml:space="preserve">Textfeld
</text>
  </threadedComment>
  <threadedComment ref="L51" personId="{74C8B8BF-E078-EAC1-E960-A055FF65D85A}" id="{00C600C4-00BD-4164-B7CC-002F001B0059}">
    <text xml:space="preserve">Textfeld
</text>
  </threadedComment>
  <threadedComment ref="M51" personId="{74C8B8BF-E078-EAC1-E960-A055FF65D85A}" id="{00FA0066-0085-4729-882A-004C004100B4}">
    <text xml:space="preserve">Textfeld
</text>
  </threadedComment>
  <threadedComment ref="N51" personId="{74C8B8BF-E078-EAC1-E960-A055FF65D85A}" id="{00A000A5-0048-432D-83D4-005500F700EC}">
    <text xml:space="preserve">Textfeld
</text>
  </threadedComment>
  <threadedComment ref="O51" personId="{74C8B8BF-E078-EAC1-E960-A055FF65D85A}" id="{006100DE-00CD-423C-9C0B-00AD00110079}">
    <text xml:space="preserve">Textfeld
</text>
  </threadedComment>
  <threadedComment ref="P51" personId="{74C8B8BF-E078-EAC1-E960-A055FF65D85A}" id="{0033004C-0043-4EBA-805B-00CA00020047}">
    <text xml:space="preserve">Textfeld
</text>
  </threadedComment>
  <threadedComment ref="Q51" personId="{74C8B8BF-E078-EAC1-E960-A055FF65D85A}" id="{0051009E-0000-42D0-84BE-0077005300A5}">
    <text xml:space="preserve">Textfeld
</text>
  </threadedComment>
  <threadedComment ref="R51" personId="{74C8B8BF-E078-EAC1-E960-A055FF65D85A}" id="{00A00079-00B7-4564-9F9C-00B300FC009F}">
    <text xml:space="preserve">Textfeld
</text>
  </threadedComment>
  <threadedComment ref="S51" personId="{74C8B8BF-E078-EAC1-E960-A055FF65D85A}" id="{00030089-007D-46F6-9AE3-006600B1002B}">
    <text xml:space="preserve">Textfeld
</text>
  </threadedComment>
  <threadedComment ref="T51" personId="{74C8B8BF-E078-EAC1-E960-A055FF65D85A}" id="{00E400EB-000E-4D06-86DE-00DC00E40009}">
    <text xml:space="preserve">Textfeld
</text>
  </threadedComment>
  <threadedComment ref="U51" personId="{74C8B8BF-E078-EAC1-E960-A055FF65D85A}" id="{00000004-0067-47D9-A999-001700F100F4}">
    <text xml:space="preserve">Textfeld
</text>
  </threadedComment>
  <threadedComment ref="V51" personId="{74C8B8BF-E078-EAC1-E960-A055FF65D85A}" id="{008500A3-0053-40AA-9535-00BE00D50027}">
    <text xml:space="preserve">Textfeld
</text>
  </threadedComment>
  <threadedComment ref="W51" personId="{74C8B8BF-E078-EAC1-E960-A055FF65D85A}" id="{002F003E-004E-4E50-8038-00E300A10002}">
    <text xml:space="preserve">Textfeld
</text>
  </threadedComment>
  <threadedComment ref="X51" personId="{74C8B8BF-E078-EAC1-E960-A055FF65D85A}" id="{000A0041-0026-4109-8D74-00D100AC0094}">
    <text xml:space="preserve">Textfeld
</text>
  </threadedComment>
  <threadedComment ref="Y51" personId="{74C8B8BF-E078-EAC1-E960-A055FF65D85A}" id="{00C0005A-001E-4A51-94E0-0058008C0023}">
    <text xml:space="preserve">Textfeld
</text>
  </threadedComment>
  <threadedComment ref="Z51" personId="{74C8B8BF-E078-EAC1-E960-A055FF65D85A}" id="{00BD00F8-0094-44B0-B9D8-0099005F007B}">
    <text xml:space="preserve">Textfeld
</text>
  </threadedComment>
  <threadedComment ref="I52" personId="{1B91C401-CF4B-951C-D16A-7E79B843C6D1}" id="{000400DD-0033-4293-BF59-00AA00AA00DD}">
    <text xml:space="preserve">CO2-Wert
</text>
  </threadedComment>
  <threadedComment ref="J52" personId="{1B91C401-CF4B-951C-D16A-7E79B843C6D1}" id="{00400099-00C8-41E4-8F4F-0061000500B4}">
    <text xml:space="preserve">CO2-Wert
</text>
  </threadedComment>
  <threadedComment ref="K52" personId="{1B91C401-CF4B-951C-D16A-7E79B843C6D1}" id="{00C500C3-00A2-438E-87FD-00F80088005B}">
    <text xml:space="preserve">CO2-Wert
</text>
  </threadedComment>
  <threadedComment ref="L52" personId="{1B91C401-CF4B-951C-D16A-7E79B843C6D1}" id="{004A0053-0022-4176-908C-004500F20036}">
    <text xml:space="preserve">CO2-Wert
</text>
  </threadedComment>
  <threadedComment ref="M52" personId="{1B91C401-CF4B-951C-D16A-7E79B843C6D1}" id="{000F00DD-0084-410D-8A07-00480030000C}">
    <text xml:space="preserve">CO2-Wert
</text>
  </threadedComment>
  <threadedComment ref="N52" personId="{1B91C401-CF4B-951C-D16A-7E79B843C6D1}" id="{004D0096-000E-477F-A321-0019008B008D}">
    <text xml:space="preserve">CO2-Wert
</text>
  </threadedComment>
  <threadedComment ref="O52" personId="{1B91C401-CF4B-951C-D16A-7E79B843C6D1}" id="{009100C8-00AE-4BAF-9597-00D800DE0013}">
    <text xml:space="preserve">CO2-Wert
</text>
  </threadedComment>
  <threadedComment ref="P52" personId="{1B91C401-CF4B-951C-D16A-7E79B843C6D1}" id="{008C006F-00C3-4825-B18E-000A00AC00D3}">
    <text xml:space="preserve">CO2-Wert
</text>
  </threadedComment>
  <threadedComment ref="Q52" personId="{1B91C401-CF4B-951C-D16A-7E79B843C6D1}" id="{0005004B-0047-48AA-BA7D-00F60019001D}">
    <text xml:space="preserve">CO2-Wert
</text>
  </threadedComment>
  <threadedComment ref="R52" personId="{1B91C401-CF4B-951C-D16A-7E79B843C6D1}" id="{00F70082-00EB-438B-BBDC-005800500002}">
    <text xml:space="preserve">CO2-Wert
</text>
  </threadedComment>
  <threadedComment ref="S52" personId="{1B91C401-CF4B-951C-D16A-7E79B843C6D1}" id="{002B00BE-00E4-4835-89B3-00430079005D}">
    <text xml:space="preserve">CO2-Wert
</text>
  </threadedComment>
  <threadedComment ref="T52" personId="{1B91C401-CF4B-951C-D16A-7E79B843C6D1}" id="{00830075-00C3-47CF-A43E-00E70033001E}">
    <text xml:space="preserve">CO2-Wert
</text>
  </threadedComment>
  <threadedComment ref="U52" personId="{1B91C401-CF4B-951C-D16A-7E79B843C6D1}" id="{0039005F-0001-40B4-BF6D-003B00E800CE}">
    <text xml:space="preserve">CO2-Wert
</text>
  </threadedComment>
  <threadedComment ref="V52" personId="{1B91C401-CF4B-951C-D16A-7E79B843C6D1}" id="{00530061-00BE-4412-B5B7-00A0001300E7}">
    <text xml:space="preserve">CO2-Wert
</text>
  </threadedComment>
  <threadedComment ref="W52" personId="{1B91C401-CF4B-951C-D16A-7E79B843C6D1}" id="{00FD0092-00A3-4606-B9E7-00FC00370085}">
    <text xml:space="preserve">CO2-Wert
</text>
  </threadedComment>
  <threadedComment ref="X52" personId="{1B91C401-CF4B-951C-D16A-7E79B843C6D1}" id="{004500D5-0014-44EC-A209-006600EB0005}">
    <text xml:space="preserve">CO2-Wert
</text>
  </threadedComment>
  <threadedComment ref="Y52" personId="{1B91C401-CF4B-951C-D16A-7E79B843C6D1}" id="{00300056-00CF-4638-AF65-00D50010000A}">
    <text xml:space="preserve">CO2-Wert
</text>
  </threadedComment>
  <threadedComment ref="Z52" personId="{1B91C401-CF4B-951C-D16A-7E79B843C6D1}" id="{00FA00D9-006B-4C74-81A6-00BB00390009}">
    <text xml:space="preserve">CO2-Wert
</text>
  </threadedComment>
  <threadedComment ref="I53" personId="{74C8B8BF-E078-EAC1-E960-A055FF65D85A}" id="{007800F6-00FA-401C-BFF7-00C800210084}">
    <text xml:space="preserve">Textfeld
</text>
  </threadedComment>
  <threadedComment ref="J53" personId="{74C8B8BF-E078-EAC1-E960-A055FF65D85A}" id="{0020006B-00D2-4050-9056-006E00DB00C1}">
    <text xml:space="preserve">Textfeld
</text>
  </threadedComment>
  <threadedComment ref="K53" personId="{74C8B8BF-E078-EAC1-E960-A055FF65D85A}" id="{00C000D4-00ED-48AA-913D-00910057005B}">
    <text xml:space="preserve">Textfeld
</text>
  </threadedComment>
  <threadedComment ref="L53" personId="{74C8B8BF-E078-EAC1-E960-A055FF65D85A}" id="{004D00BD-0090-4A63-AA7D-00F100BE00BC}">
    <text xml:space="preserve">Textfeld
</text>
  </threadedComment>
  <threadedComment ref="M53" personId="{74C8B8BF-E078-EAC1-E960-A055FF65D85A}" id="{000D0089-0081-4821-9897-008A002700F4}">
    <text xml:space="preserve">Textfeld
</text>
  </threadedComment>
  <threadedComment ref="N53" personId="{74C8B8BF-E078-EAC1-E960-A055FF65D85A}" id="{000D00F3-0036-4FAC-8B3A-0083002B0066}">
    <text xml:space="preserve">Textfeld
</text>
  </threadedComment>
  <threadedComment ref="O53" personId="{74C8B8BF-E078-EAC1-E960-A055FF65D85A}" id="{007D00A6-00FF-4891-B04A-008B00D000FD}">
    <text xml:space="preserve">Textfeld
</text>
  </threadedComment>
  <threadedComment ref="P53" personId="{74C8B8BF-E078-EAC1-E960-A055FF65D85A}" id="{006500DC-0023-4D43-A1F1-007500B20043}">
    <text xml:space="preserve">Textfeld
</text>
  </threadedComment>
  <threadedComment ref="Q53" personId="{74C8B8BF-E078-EAC1-E960-A055FF65D85A}" id="{0017008B-006E-45D9-8E5D-000A0015008A}">
    <text xml:space="preserve">Textfeld
</text>
  </threadedComment>
  <threadedComment ref="R53" personId="{74C8B8BF-E078-EAC1-E960-A055FF65D85A}" id="{009B00A0-0016-4648-A659-00B100D800AB}">
    <text xml:space="preserve">Textfeld
</text>
  </threadedComment>
  <threadedComment ref="S53" personId="{74C8B8BF-E078-EAC1-E960-A055FF65D85A}" id="{000C0041-0029-47D9-9B63-00AC00A500AD}">
    <text xml:space="preserve">Textfeld
</text>
  </threadedComment>
  <threadedComment ref="T53" personId="{74C8B8BF-E078-EAC1-E960-A055FF65D85A}" id="{00780089-00CC-4813-B3B9-00E300F1005C}">
    <text xml:space="preserve">Textfeld
</text>
  </threadedComment>
  <threadedComment ref="U53" personId="{74C8B8BF-E078-EAC1-E960-A055FF65D85A}" id="{009D0046-00FF-4162-891A-00EB00060065}">
    <text xml:space="preserve">Textfeld
</text>
  </threadedComment>
  <threadedComment ref="V53" personId="{74C8B8BF-E078-EAC1-E960-A055FF65D85A}" id="{00630080-0021-412E-B2A5-00D6001400CC}">
    <text xml:space="preserve">Textfeld
</text>
  </threadedComment>
  <threadedComment ref="W53" personId="{74C8B8BF-E078-EAC1-E960-A055FF65D85A}" id="{006B0062-006A-46F8-8F0C-005A00F500B4}">
    <text xml:space="preserve">Textfeld
</text>
  </threadedComment>
  <threadedComment ref="X53" personId="{74C8B8BF-E078-EAC1-E960-A055FF65D85A}" id="{00820049-0080-4427-8672-00E000820016}">
    <text xml:space="preserve">Textfeld
</text>
  </threadedComment>
  <threadedComment ref="Y53" personId="{74C8B8BF-E078-EAC1-E960-A055FF65D85A}" id="{00A700E9-0021-4586-8250-00BF0060006E}">
    <text xml:space="preserve">Textfeld
</text>
  </threadedComment>
  <threadedComment ref="Z53" personId="{74C8B8BF-E078-EAC1-E960-A055FF65D85A}" id="{00CE0021-005C-4994-BF20-001900DF0055}">
    <text xml:space="preserve">Textfeld
</text>
  </threadedComment>
  <threadedComment ref="I54" personId="{1B91C401-CF4B-951C-D16A-7E79B843C6D1}" id="{00580028-0008-4263-BDC7-00AE00450016}">
    <text xml:space="preserve">CO2-Wert
</text>
  </threadedComment>
  <threadedComment ref="J54" personId="{1B91C401-CF4B-951C-D16A-7E79B843C6D1}" id="{000E00FC-00DD-429E-9B19-000E00C4003A}">
    <text xml:space="preserve">CO2-Wert
</text>
  </threadedComment>
  <threadedComment ref="K54" personId="{1B91C401-CF4B-951C-D16A-7E79B843C6D1}" id="{00D900E7-0070-4EB9-9BB1-00F400E90005}">
    <text xml:space="preserve">CO2-Wert
</text>
  </threadedComment>
  <threadedComment ref="L54" personId="{1B91C401-CF4B-951C-D16A-7E79B843C6D1}" id="{008C0082-00D2-4FE5-B219-00E0006D0034}">
    <text xml:space="preserve">CO2-Wert
</text>
  </threadedComment>
  <threadedComment ref="M54" personId="{1B91C401-CF4B-951C-D16A-7E79B843C6D1}" id="{00B60043-00B5-4216-A348-00A1005200AD}">
    <text xml:space="preserve">CO2-Wert
</text>
  </threadedComment>
  <threadedComment ref="N54" personId="{1B91C401-CF4B-951C-D16A-7E79B843C6D1}" id="{000A0057-005C-43F4-8576-001D009300E8}">
    <text xml:space="preserve">CO2-Wert
</text>
  </threadedComment>
  <threadedComment ref="O54" personId="{1B91C401-CF4B-951C-D16A-7E79B843C6D1}" id="{00960021-0029-4D38-BD9A-006700A100BE}">
    <text xml:space="preserve">CO2-Wert
</text>
  </threadedComment>
  <threadedComment ref="P54" personId="{1B91C401-CF4B-951C-D16A-7E79B843C6D1}" id="{006A0065-00AA-4BCB-97D7-00FD00800070}">
    <text xml:space="preserve">CO2-Wert
</text>
  </threadedComment>
  <threadedComment ref="Q54" personId="{1B91C401-CF4B-951C-D16A-7E79B843C6D1}" id="{009B0018-004A-45F5-BA4D-0007003F00E5}">
    <text xml:space="preserve">CO2-Wert
</text>
  </threadedComment>
  <threadedComment ref="R54" personId="{1B91C401-CF4B-951C-D16A-7E79B843C6D1}" id="{006200B1-005A-4F2E-AED1-0045004800F1}">
    <text xml:space="preserve">CO2-Wert
</text>
  </threadedComment>
  <threadedComment ref="S54" personId="{1B91C401-CF4B-951C-D16A-7E79B843C6D1}" id="{0077005A-00D7-4DB7-9983-007100DD005F}">
    <text xml:space="preserve">CO2-Wert
</text>
  </threadedComment>
  <threadedComment ref="T54" personId="{1B91C401-CF4B-951C-D16A-7E79B843C6D1}" id="{0011008B-0092-4AB2-8BFC-00C1000E00CB}">
    <text xml:space="preserve">CO2-Wert
</text>
  </threadedComment>
  <threadedComment ref="U54" personId="{1B91C401-CF4B-951C-D16A-7E79B843C6D1}" id="{00150099-0055-498E-B983-003B003200C0}">
    <text xml:space="preserve">CO2-Wert
</text>
  </threadedComment>
  <threadedComment ref="V54" personId="{1B91C401-CF4B-951C-D16A-7E79B843C6D1}" id="{001E0067-0008-419D-B319-00C0009B009F}">
    <text xml:space="preserve">CO2-Wert
</text>
  </threadedComment>
  <threadedComment ref="W54" personId="{1B91C401-CF4B-951C-D16A-7E79B843C6D1}" id="{00CC00F9-001F-4C27-8DC6-00A0004B0066}">
    <text xml:space="preserve">CO2-Wert
</text>
  </threadedComment>
  <threadedComment ref="X54" personId="{1B91C401-CF4B-951C-D16A-7E79B843C6D1}" id="{005F001A-005C-4379-A337-00CC00E600AE}">
    <text xml:space="preserve">CO2-Wert
</text>
  </threadedComment>
  <threadedComment ref="Y54" personId="{1B91C401-CF4B-951C-D16A-7E79B843C6D1}" id="{00560078-0078-4799-804B-00F100590014}">
    <text xml:space="preserve">CO2-Wert
</text>
  </threadedComment>
  <threadedComment ref="Z54" personId="{1B91C401-CF4B-951C-D16A-7E79B843C6D1}" id="{00F10051-004A-4ACC-9990-00AF002B00E6}">
    <text xml:space="preserve">CO2-Wert
</text>
  </threadedComment>
  <threadedComment ref="I55" personId="{74C8B8BF-E078-EAC1-E960-A055FF65D85A}" id="{00320087-0040-4B32-8BB6-000800CA0025}">
    <text xml:space="preserve">Textfeld
</text>
  </threadedComment>
  <threadedComment ref="J55" personId="{74C8B8BF-E078-EAC1-E960-A055FF65D85A}" id="{00520045-00E5-4803-91C8-00210096004A}">
    <text xml:space="preserve">Textfeld
</text>
  </threadedComment>
  <threadedComment ref="K55" personId="{74C8B8BF-E078-EAC1-E960-A055FF65D85A}" id="{001400D5-00DF-489B-A6A7-00CF00B80060}">
    <text xml:space="preserve">Textfeld
</text>
  </threadedComment>
  <threadedComment ref="L55" personId="{74C8B8BF-E078-EAC1-E960-A055FF65D85A}" id="{004E009E-0018-48DF-9DCF-0055007D0000}">
    <text xml:space="preserve">Textfeld
</text>
  </threadedComment>
  <threadedComment ref="M55" personId="{74C8B8BF-E078-EAC1-E960-A055FF65D85A}" id="{009E0006-0021-4E02-9287-0017001200DE}">
    <text xml:space="preserve">Textfeld
</text>
  </threadedComment>
  <threadedComment ref="N55" personId="{74C8B8BF-E078-EAC1-E960-A055FF65D85A}" id="{009900D8-001F-46FC-90E2-00EB00D8009B}">
    <text xml:space="preserve">Textfeld
</text>
  </threadedComment>
  <threadedComment ref="O55" personId="{74C8B8BF-E078-EAC1-E960-A055FF65D85A}" id="{002A0002-008F-40BE-968B-00B4003A006F}">
    <text xml:space="preserve">Textfeld
</text>
  </threadedComment>
  <threadedComment ref="P55" personId="{74C8B8BF-E078-EAC1-E960-A055FF65D85A}" id="{006C0082-0099-49A3-B64F-007800490046}">
    <text xml:space="preserve">Textfeld
</text>
  </threadedComment>
  <threadedComment ref="Q55" personId="{74C8B8BF-E078-EAC1-E960-A055FF65D85A}" id="{00A700D9-002D-46F5-BA4A-005700AC002F}">
    <text xml:space="preserve">Textfeld
</text>
  </threadedComment>
  <threadedComment ref="R55" personId="{74C8B8BF-E078-EAC1-E960-A055FF65D85A}" id="{000F00DC-00E1-441E-B9DA-001900A200DB}">
    <text xml:space="preserve">Textfeld
</text>
  </threadedComment>
  <threadedComment ref="S55" personId="{74C8B8BF-E078-EAC1-E960-A055FF65D85A}" id="{008700D6-0049-4923-95D2-00CD0083009C}">
    <text xml:space="preserve">Textfeld
</text>
  </threadedComment>
  <threadedComment ref="T55" personId="{74C8B8BF-E078-EAC1-E960-A055FF65D85A}" id="{006D00CD-00DB-413B-A3DF-009A000E00B3}">
    <text xml:space="preserve">Textfeld
</text>
  </threadedComment>
  <threadedComment ref="U55" personId="{74C8B8BF-E078-EAC1-E960-A055FF65D85A}" id="{00410044-00B5-4777-989C-000400EA00B4}">
    <text xml:space="preserve">Textfeld
</text>
  </threadedComment>
  <threadedComment ref="V55" personId="{74C8B8BF-E078-EAC1-E960-A055FF65D85A}" id="{00BD00BD-0039-4B52-BF1C-00FB002F00D7}">
    <text xml:space="preserve">Textfeld
</text>
  </threadedComment>
  <threadedComment ref="W55" personId="{74C8B8BF-E078-EAC1-E960-A055FF65D85A}" id="{00860038-0068-4FDB-8BBE-002F00840082}">
    <text xml:space="preserve">Textfeld
</text>
  </threadedComment>
  <threadedComment ref="X55" personId="{74C8B8BF-E078-EAC1-E960-A055FF65D85A}" id="{00F90006-0016-45E3-A05E-00D9007100D4}">
    <text xml:space="preserve">Textfeld
</text>
  </threadedComment>
  <threadedComment ref="Y55" personId="{74C8B8BF-E078-EAC1-E960-A055FF65D85A}" id="{00C60055-0017-4E23-BFFD-0063004800F1}">
    <text xml:space="preserve">Textfeld
</text>
  </threadedComment>
  <threadedComment ref="Z55" personId="{74C8B8BF-E078-EAC1-E960-A055FF65D85A}" id="{009D0040-00DF-4D1C-B80A-002400E200EA}">
    <text xml:space="preserve">Textfeld
</text>
  </threadedComment>
  <threadedComment ref="I56" personId="{1B91C401-CF4B-951C-D16A-7E79B843C6D1}" id="{00660092-002A-4A8F-992C-002800F500EC}">
    <text xml:space="preserve">CO2-Wert
</text>
  </threadedComment>
  <threadedComment ref="J56" personId="{1B91C401-CF4B-951C-D16A-7E79B843C6D1}" id="{00BE003C-0072-4574-8230-00BE00090094}">
    <text xml:space="preserve">CO2-Wert
</text>
  </threadedComment>
  <threadedComment ref="K56" personId="{1B91C401-CF4B-951C-D16A-7E79B843C6D1}" id="{00DE00D8-00D0-43CC-A4E5-003400C500B0}">
    <text xml:space="preserve">CO2-Wert
</text>
  </threadedComment>
  <threadedComment ref="L56" personId="{1B91C401-CF4B-951C-D16A-7E79B843C6D1}" id="{009C0085-0026-425A-8F1D-00AD00A8002F}">
    <text xml:space="preserve">CO2-Wert
</text>
  </threadedComment>
  <threadedComment ref="M56" personId="{1B91C401-CF4B-951C-D16A-7E79B843C6D1}" id="{00CF0073-004C-485C-8072-006900420064}">
    <text xml:space="preserve">CO2-Wert
</text>
  </threadedComment>
  <threadedComment ref="N56" personId="{1B91C401-CF4B-951C-D16A-7E79B843C6D1}" id="{00B40070-00A4-4054-8479-006F001E004C}">
    <text xml:space="preserve">CO2-Wert
</text>
  </threadedComment>
  <threadedComment ref="O56" personId="{1B91C401-CF4B-951C-D16A-7E79B843C6D1}" id="{004C00A0-0039-454A-835C-002100810076}">
    <text xml:space="preserve">CO2-Wert
</text>
  </threadedComment>
  <threadedComment ref="P56" personId="{1B91C401-CF4B-951C-D16A-7E79B843C6D1}" id="{00B400BD-0056-4691-9F0D-00B600A700B2}">
    <text xml:space="preserve">CO2-Wert
</text>
  </threadedComment>
  <threadedComment ref="Q56" personId="{1B91C401-CF4B-951C-D16A-7E79B843C6D1}" id="{00B500E8-00B9-4126-AF2F-006400580038}">
    <text xml:space="preserve">CO2-Wert
</text>
  </threadedComment>
  <threadedComment ref="R56" personId="{1B91C401-CF4B-951C-D16A-7E79B843C6D1}" id="{00CE009E-0096-4146-B27A-00A400210031}">
    <text xml:space="preserve">CO2-Wert
</text>
  </threadedComment>
  <threadedComment ref="S56" personId="{1B91C401-CF4B-951C-D16A-7E79B843C6D1}" id="{00700032-00FB-4A02-AF43-002E00CB000D}">
    <text xml:space="preserve">CO2-Wert
</text>
  </threadedComment>
  <threadedComment ref="T56" personId="{1B91C401-CF4B-951C-D16A-7E79B843C6D1}" id="{00560018-00C8-4FD3-8EDC-003F00710074}">
    <text xml:space="preserve">CO2-Wert
</text>
  </threadedComment>
  <threadedComment ref="U56" personId="{1B91C401-CF4B-951C-D16A-7E79B843C6D1}" id="{00610093-0049-4550-9018-007700860013}">
    <text xml:space="preserve">CO2-Wert
</text>
  </threadedComment>
  <threadedComment ref="V56" personId="{1B91C401-CF4B-951C-D16A-7E79B843C6D1}" id="{00820061-0061-4A23-80E1-0067003A0082}">
    <text xml:space="preserve">CO2-Wert
</text>
  </threadedComment>
  <threadedComment ref="W56" personId="{1B91C401-CF4B-951C-D16A-7E79B843C6D1}" id="{003B001D-00D8-46B0-99CF-00400009005F}">
    <text xml:space="preserve">CO2-Wert
</text>
  </threadedComment>
  <threadedComment ref="X56" personId="{1B91C401-CF4B-951C-D16A-7E79B843C6D1}" id="{005900D1-004F-43E1-923D-003E005100B7}">
    <text xml:space="preserve">CO2-Wert
</text>
  </threadedComment>
  <threadedComment ref="Y56" personId="{1B91C401-CF4B-951C-D16A-7E79B843C6D1}" id="{006C001F-00B1-4E28-9D37-00C20083008E}">
    <text xml:space="preserve">CO2-Wert
</text>
  </threadedComment>
  <threadedComment ref="Z56" personId="{1B91C401-CF4B-951C-D16A-7E79B843C6D1}" id="{00330024-0003-4FAF-9931-00E600830029}">
    <text xml:space="preserve">CO2-Wert
</text>
  </threadedComment>
  <threadedComment ref="I57" personId="{74C8B8BF-E078-EAC1-E960-A055FF65D85A}" id="{000A0019-0054-4F49-9439-004000E6006B}">
    <text xml:space="preserve">Textfeld
</text>
  </threadedComment>
  <threadedComment ref="J57" personId="{74C8B8BF-E078-EAC1-E960-A055FF65D85A}" id="{004C0038-003C-45DF-A398-0007007A00C1}">
    <text xml:space="preserve">Textfeld
</text>
  </threadedComment>
  <threadedComment ref="K57" personId="{74C8B8BF-E078-EAC1-E960-A055FF65D85A}" id="{00D700E6-0044-42CC-9D3A-006600C0009E}">
    <text xml:space="preserve">Textfeld
</text>
  </threadedComment>
  <threadedComment ref="L57" personId="{74C8B8BF-E078-EAC1-E960-A055FF65D85A}" id="{00040069-00D5-4294-B6BC-00A500E5008B}">
    <text xml:space="preserve">Textfeld
</text>
  </threadedComment>
  <threadedComment ref="M57" personId="{74C8B8BF-E078-EAC1-E960-A055FF65D85A}" id="{000100FE-0086-4B3A-9EBC-007800B5000B}">
    <text xml:space="preserve">Textfeld
</text>
  </threadedComment>
  <threadedComment ref="N57" personId="{74C8B8BF-E078-EAC1-E960-A055FF65D85A}" id="{00F80050-00FD-422B-A596-001900DB00CB}">
    <text xml:space="preserve">Textfeld
</text>
  </threadedComment>
  <threadedComment ref="O57" personId="{74C8B8BF-E078-EAC1-E960-A055FF65D85A}" id="{006900D8-005D-4EAA-8F06-00EF0029001D}">
    <text xml:space="preserve">Textfeld
</text>
  </threadedComment>
  <threadedComment ref="P57" personId="{74C8B8BF-E078-EAC1-E960-A055FF65D85A}" id="{00F100AD-00BD-4F08-A5DA-0075001700C0}">
    <text xml:space="preserve">Textfeld
</text>
  </threadedComment>
  <threadedComment ref="Q57" personId="{74C8B8BF-E078-EAC1-E960-A055FF65D85A}" id="{00450045-00DA-43EC-917F-0018004100EA}">
    <text xml:space="preserve">Textfeld
</text>
  </threadedComment>
  <threadedComment ref="R57" personId="{74C8B8BF-E078-EAC1-E960-A055FF65D85A}" id="{00BC00AE-0084-4F4B-B2D2-0052004900E9}">
    <text xml:space="preserve">Textfeld
</text>
  </threadedComment>
  <threadedComment ref="S57" personId="{74C8B8BF-E078-EAC1-E960-A055FF65D85A}" id="{00AA00C2-00AB-46B0-BD38-009300660071}">
    <text xml:space="preserve">Textfeld
</text>
  </threadedComment>
  <threadedComment ref="T57" personId="{74C8B8BF-E078-EAC1-E960-A055FF65D85A}" id="{00A00076-0052-4345-8CB6-009600B0007D}">
    <text xml:space="preserve">Textfeld
</text>
  </threadedComment>
  <threadedComment ref="U57" personId="{74C8B8BF-E078-EAC1-E960-A055FF65D85A}" id="{000C006E-0012-4015-830F-00080076007B}">
    <text xml:space="preserve">Textfeld
</text>
  </threadedComment>
  <threadedComment ref="V57" personId="{74C8B8BF-E078-EAC1-E960-A055FF65D85A}" id="{00350064-007F-4EA5-9997-00C0004A0042}">
    <text xml:space="preserve">Textfeld
</text>
  </threadedComment>
  <threadedComment ref="W57" personId="{74C8B8BF-E078-EAC1-E960-A055FF65D85A}" id="{00620071-000D-4498-8FCB-00DC00B8007D}">
    <text xml:space="preserve">Textfeld
</text>
  </threadedComment>
  <threadedComment ref="X57" personId="{74C8B8BF-E078-EAC1-E960-A055FF65D85A}" id="{00480003-0076-4CED-89C0-00AD00FE00C0}">
    <text xml:space="preserve">Textfeld
</text>
  </threadedComment>
  <threadedComment ref="Y57" personId="{74C8B8BF-E078-EAC1-E960-A055FF65D85A}" id="{000E00BC-0095-4BEB-956E-009B00030049}">
    <text xml:space="preserve">Textfeld
</text>
  </threadedComment>
  <threadedComment ref="Z57" personId="{74C8B8BF-E078-EAC1-E960-A055FF65D85A}" id="{00230051-0097-4A98-90B0-00D5001D00F8}">
    <text xml:space="preserve">Textfeld
</text>
  </threadedComment>
  <threadedComment ref="D64" personId="{2A588787-9FC2-0A72-3E63-344A07D1EF07}" id="{ABB379FF-8D12-3EBB-4374-E43C618AFCF4}">
    <text xml:space="preserve">Kri Ga:
Maßnahme Energie hoch 4
</text>
  </threadedComment>
  <threadedComment ref="I64" personId="{1B91C401-CF4B-951C-D16A-7E79B843C6D1}" id="{000000DA-0076-494D-B4C9-00DB00A300E0}">
    <text xml:space="preserve">CO2-Wert
</text>
  </threadedComment>
  <threadedComment ref="J64" personId="{1B91C401-CF4B-951C-D16A-7E79B843C6D1}" id="{00D300F4-0015-4B19-B14E-00CA003B0070}">
    <text xml:space="preserve">CO2-Wert
</text>
  </threadedComment>
  <threadedComment ref="K64" personId="{1B91C401-CF4B-951C-D16A-7E79B843C6D1}" id="{00970047-004C-4C4F-890A-006100720008}">
    <text xml:space="preserve">CO2-Wert
</text>
  </threadedComment>
  <threadedComment ref="L64" personId="{1B91C401-CF4B-951C-D16A-7E79B843C6D1}" id="{00FA0036-0028-43A0-B9D3-004800F900DA}">
    <text xml:space="preserve">CO2-Wert
</text>
  </threadedComment>
  <threadedComment ref="M64" personId="{1B91C401-CF4B-951C-D16A-7E79B843C6D1}" id="{002400F1-008E-40CB-A891-008600DC0018}">
    <text xml:space="preserve">CO2-Wert
</text>
  </threadedComment>
  <threadedComment ref="N64" personId="{1B91C401-CF4B-951C-D16A-7E79B843C6D1}" id="{00E700F9-003B-4367-B52C-005200FB00F6}">
    <text xml:space="preserve">CO2-Wert
</text>
  </threadedComment>
  <threadedComment ref="O64" personId="{1B91C401-CF4B-951C-D16A-7E79B843C6D1}" id="{00DE0092-0039-4525-9A86-0018006400D8}">
    <text xml:space="preserve">CO2-Wert
</text>
  </threadedComment>
  <threadedComment ref="P64" personId="{1B91C401-CF4B-951C-D16A-7E79B843C6D1}" id="{006700A1-004B-44DB-AD5D-00DA001E0036}">
    <text xml:space="preserve">CO2-Wert
</text>
  </threadedComment>
  <threadedComment ref="Q64" personId="{1B91C401-CF4B-951C-D16A-7E79B843C6D1}" id="{00DA000A-000F-45A1-B243-000F00C6008A}">
    <text xml:space="preserve">CO2-Wert
</text>
  </threadedComment>
  <threadedComment ref="R64" personId="{1B91C401-CF4B-951C-D16A-7E79B843C6D1}" id="{00450007-00EF-4B94-A78E-004A00DF00B9}">
    <text xml:space="preserve">CO2-Wert
</text>
  </threadedComment>
  <threadedComment ref="S64" personId="{1B91C401-CF4B-951C-D16A-7E79B843C6D1}" id="{001E0021-00C1-4B9B-B168-00C2008D008C}">
    <text xml:space="preserve">CO2-Wert
</text>
  </threadedComment>
  <threadedComment ref="T64" personId="{1B91C401-CF4B-951C-D16A-7E79B843C6D1}" id="{009800E8-00F0-4749-A8C3-00AB006A00B1}">
    <text xml:space="preserve">CO2-Wert
</text>
  </threadedComment>
  <threadedComment ref="U64" personId="{1B91C401-CF4B-951C-D16A-7E79B843C6D1}" id="{00150089-00F8-42F5-8CC6-00690059009D}">
    <text xml:space="preserve">CO2-Wert
</text>
  </threadedComment>
  <threadedComment ref="V64" personId="{1B91C401-CF4B-951C-D16A-7E79B843C6D1}" id="{007900F7-00F7-46A8-966C-00F80074004B}">
    <text xml:space="preserve">CO2-Wert
</text>
  </threadedComment>
  <threadedComment ref="W64" personId="{1B91C401-CF4B-951C-D16A-7E79B843C6D1}" id="{002400F2-0055-4777-9D2E-00F5007100FE}">
    <text xml:space="preserve">CO2-Wert
</text>
  </threadedComment>
  <threadedComment ref="X64" personId="{1B91C401-CF4B-951C-D16A-7E79B843C6D1}" id="{00A900FF-0034-4702-90A0-008200F600AC}">
    <text xml:space="preserve">CO2-Wert
</text>
  </threadedComment>
  <threadedComment ref="Y64" personId="{1B91C401-CF4B-951C-D16A-7E79B843C6D1}" id="{006900E8-00DE-44B5-B2DF-00EB009A0002}">
    <text xml:space="preserve">CO2-Wert
</text>
  </threadedComment>
  <threadedComment ref="Z64" personId="{1B91C401-CF4B-951C-D16A-7E79B843C6D1}" id="{009C00F6-00CC-4C0A-B619-00C9001B006C}">
    <text xml:space="preserve">CO2-Wert
</text>
  </threadedComment>
  <threadedComment ref="I65" personId="{74C8B8BF-E078-EAC1-E960-A055FF65D85A}" id="{00710051-0025-4FFF-856B-00FD00FE0001}">
    <text xml:space="preserve">Textfeld
</text>
  </threadedComment>
  <threadedComment ref="J65" personId="{74C8B8BF-E078-EAC1-E960-A055FF65D85A}" id="{00C40082-0062-4BB5-A4E4-001B00B300DE}">
    <text xml:space="preserve">Textfeld
</text>
  </threadedComment>
  <threadedComment ref="K65" personId="{74C8B8BF-E078-EAC1-E960-A055FF65D85A}" id="{00400040-0067-40ED-83C4-00A200800092}">
    <text xml:space="preserve">Textfeld
</text>
  </threadedComment>
  <threadedComment ref="L65" personId="{74C8B8BF-E078-EAC1-E960-A055FF65D85A}" id="{00E800E8-0079-424A-B8C1-00D800530040}">
    <text xml:space="preserve">Textfeld
</text>
  </threadedComment>
  <threadedComment ref="M65" personId="{74C8B8BF-E078-EAC1-E960-A055FF65D85A}" id="{00D7009C-0010-4FA7-BAE5-007E000C0097}">
    <text xml:space="preserve">Textfeld
</text>
  </threadedComment>
  <threadedComment ref="N65" personId="{74C8B8BF-E078-EAC1-E960-A055FF65D85A}" id="{00B7003D-00F5-4BD3-A15A-00D900F5009C}">
    <text xml:space="preserve">Textfeld
</text>
  </threadedComment>
  <threadedComment ref="O65" personId="{74C8B8BF-E078-EAC1-E960-A055FF65D85A}" id="{003D0020-002A-4227-8517-000100970072}">
    <text xml:space="preserve">Textfeld
</text>
  </threadedComment>
  <threadedComment ref="P65" personId="{74C8B8BF-E078-EAC1-E960-A055FF65D85A}" id="{00D90091-009B-4C2C-9CF7-007C008800E4}">
    <text xml:space="preserve">Textfeld
</text>
  </threadedComment>
  <threadedComment ref="Q65" personId="{74C8B8BF-E078-EAC1-E960-A055FF65D85A}" id="{0079005C-00A2-410E-BED6-00F5005800A3}">
    <text xml:space="preserve">Textfeld
</text>
  </threadedComment>
  <threadedComment ref="R65" personId="{74C8B8BF-E078-EAC1-E960-A055FF65D85A}" id="{0077001B-0071-4B4C-A529-00BD00C000B7}">
    <text xml:space="preserve">Textfeld
</text>
  </threadedComment>
  <threadedComment ref="S65" personId="{74C8B8BF-E078-EAC1-E960-A055FF65D85A}" id="{00D300FA-00B2-4B7A-9BC4-0032003A0009}">
    <text xml:space="preserve">Textfeld
</text>
  </threadedComment>
  <threadedComment ref="T65" personId="{74C8B8BF-E078-EAC1-E960-A055FF65D85A}" id="{007600AD-00B6-4C42-85CF-006200CD0064}">
    <text xml:space="preserve">Textfeld
</text>
  </threadedComment>
  <threadedComment ref="U65" personId="{74C8B8BF-E078-EAC1-E960-A055FF65D85A}" id="{00680097-0079-42C9-8F4B-00A400A800AD}">
    <text xml:space="preserve">Textfeld
</text>
  </threadedComment>
  <threadedComment ref="V65" personId="{74C8B8BF-E078-EAC1-E960-A055FF65D85A}" id="{004B0054-0095-4D7B-9167-001B00820044}">
    <text xml:space="preserve">Textfeld
</text>
  </threadedComment>
  <threadedComment ref="W65" personId="{74C8B8BF-E078-EAC1-E960-A055FF65D85A}" id="{005900D0-0076-45C6-884E-00370011006B}">
    <text xml:space="preserve">Textfeld
</text>
  </threadedComment>
  <threadedComment ref="X65" personId="{74C8B8BF-E078-EAC1-E960-A055FF65D85A}" id="{006000E1-003B-4F31-844E-007600090050}">
    <text xml:space="preserve">Textfeld
</text>
  </threadedComment>
  <threadedComment ref="Y65" personId="{74C8B8BF-E078-EAC1-E960-A055FF65D85A}" id="{002B003B-0036-4789-87F9-0082007F00A8}">
    <text xml:space="preserve">Textfeld
</text>
  </threadedComment>
  <threadedComment ref="Z65" personId="{74C8B8BF-E078-EAC1-E960-A055FF65D85A}" id="{00120054-0074-4636-917C-00AB001600B3}">
    <text xml:space="preserve">Textfeld
</text>
  </threadedComment>
  <threadedComment ref="D66" personId="{2A588787-9FC2-0A72-3E63-344A07D1EF07}" id="{69091BE0-EA77-B888-DCC6-8E6E380AB719}">
    <text xml:space="preserve">Kri Ga:
Maßnahme Energie hoch 4
</text>
  </threadedComment>
  <threadedComment ref="I66" personId="{1B91C401-CF4B-951C-D16A-7E79B843C6D1}" id="{00AB0002-00EF-4DDE-8664-0007006500D0}">
    <text xml:space="preserve">CO2-Wert
</text>
  </threadedComment>
  <threadedComment ref="J66" personId="{1B91C401-CF4B-951C-D16A-7E79B843C6D1}" id="{00C8009B-007E-4306-82B3-007A00190059}">
    <text xml:space="preserve">CO2-Wert
</text>
  </threadedComment>
  <threadedComment ref="K66" personId="{1B91C401-CF4B-951C-D16A-7E79B843C6D1}" id="{00F30097-0086-48BB-8342-003400D500A1}">
    <text xml:space="preserve">CO2-Wert
</text>
  </threadedComment>
  <threadedComment ref="L66" personId="{1B91C401-CF4B-951C-D16A-7E79B843C6D1}" id="{00D60085-00C1-47A5-854E-00F600BC00A8}">
    <text xml:space="preserve">CO2-Wert
</text>
  </threadedComment>
  <threadedComment ref="M66" personId="{1B91C401-CF4B-951C-D16A-7E79B843C6D1}" id="{00B400E1-00D3-4130-A0D8-006F00860093}">
    <text xml:space="preserve">CO2-Wert
</text>
  </threadedComment>
  <threadedComment ref="N66" personId="{1B91C401-CF4B-951C-D16A-7E79B843C6D1}" id="{00BC001B-005A-4AB9-A1F3-007F000A00E7}">
    <text xml:space="preserve">CO2-Wert
</text>
  </threadedComment>
  <threadedComment ref="O66" personId="{1B91C401-CF4B-951C-D16A-7E79B843C6D1}" id="{001E00EA-007E-4615-9D7E-006C00A600F2}">
    <text xml:space="preserve">CO2-Wert
</text>
  </threadedComment>
  <threadedComment ref="P66" personId="{1B91C401-CF4B-951C-D16A-7E79B843C6D1}" id="{00FA0090-006C-47A2-8556-0045005F0005}">
    <text xml:space="preserve">CO2-Wert
</text>
  </threadedComment>
  <threadedComment ref="Q66" personId="{1B91C401-CF4B-951C-D16A-7E79B843C6D1}" id="{0022008E-0093-4B50-85C6-00B5008200F1}">
    <text xml:space="preserve">CO2-Wert
</text>
  </threadedComment>
  <threadedComment ref="R66" personId="{1B91C401-CF4B-951C-D16A-7E79B843C6D1}" id="{00E300AB-00BD-4627-983C-009200D700B3}">
    <text xml:space="preserve">CO2-Wert
</text>
  </threadedComment>
  <threadedComment ref="S66" personId="{1B91C401-CF4B-951C-D16A-7E79B843C6D1}" id="{004A00CA-00E9-4993-A3AF-00CD0025005A}">
    <text xml:space="preserve">CO2-Wert
</text>
  </threadedComment>
  <threadedComment ref="T66" personId="{1B91C401-CF4B-951C-D16A-7E79B843C6D1}" id="{00270038-0057-428E-8A99-007E0061009C}">
    <text xml:space="preserve">CO2-Wert
</text>
  </threadedComment>
  <threadedComment ref="U66" personId="{1B91C401-CF4B-951C-D16A-7E79B843C6D1}" id="{00A5000B-0022-4C3E-9BF0-00CB00DD0037}">
    <text xml:space="preserve">CO2-Wert
</text>
  </threadedComment>
  <threadedComment ref="V66" personId="{1B91C401-CF4B-951C-D16A-7E79B843C6D1}" id="{002C001E-000C-4003-9BB4-00B6004800B7}">
    <text xml:space="preserve">CO2-Wert
</text>
  </threadedComment>
  <threadedComment ref="W66" personId="{1B91C401-CF4B-951C-D16A-7E79B843C6D1}" id="{00E00006-00F4-4D8A-BF01-000700F60099}">
    <text xml:space="preserve">CO2-Wert
</text>
  </threadedComment>
  <threadedComment ref="X66" personId="{1B91C401-CF4B-951C-D16A-7E79B843C6D1}" id="{00490061-00CF-4502-B91B-00B900F800F0}">
    <text xml:space="preserve">CO2-Wert
</text>
  </threadedComment>
  <threadedComment ref="Y66" personId="{1B91C401-CF4B-951C-D16A-7E79B843C6D1}" id="{00BE0085-0077-4D6A-B1C0-003D002F0029}">
    <text xml:space="preserve">CO2-Wert
</text>
  </threadedComment>
  <threadedComment ref="Z66" personId="{1B91C401-CF4B-951C-D16A-7E79B843C6D1}" id="{00FD00E1-00AC-45BE-B31C-007B00A700A1}">
    <text xml:space="preserve">CO2-Wert
</text>
  </threadedComment>
  <threadedComment ref="I67" personId="{74C8B8BF-E078-EAC1-E960-A055FF65D85A}" id="{000A006D-007D-42FD-A452-00D8007600A6}">
    <text xml:space="preserve">Textfeld
</text>
  </threadedComment>
  <threadedComment ref="J67" personId="{74C8B8BF-E078-EAC1-E960-A055FF65D85A}" id="{00D700FD-002A-4262-A6A4-008B00180016}">
    <text xml:space="preserve">Textfeld
</text>
  </threadedComment>
  <threadedComment ref="K67" personId="{74C8B8BF-E078-EAC1-E960-A055FF65D85A}" id="{00CE00B4-00B8-47D6-A008-00D900F000B7}">
    <text xml:space="preserve">Textfeld
</text>
  </threadedComment>
  <threadedComment ref="L67" personId="{74C8B8BF-E078-EAC1-E960-A055FF65D85A}" id="{00D400C3-0066-42A1-9AB7-00F900CA0046}">
    <text xml:space="preserve">Textfeld
</text>
  </threadedComment>
  <threadedComment ref="M67" personId="{74C8B8BF-E078-EAC1-E960-A055FF65D85A}" id="{004B0061-0062-49BA-A352-00DE0065007E}">
    <text xml:space="preserve">Textfeld
</text>
  </threadedComment>
  <threadedComment ref="N67" personId="{74C8B8BF-E078-EAC1-E960-A055FF65D85A}" id="{004E002C-0062-443B-A455-000D004D00F8}">
    <text xml:space="preserve">Textfeld
</text>
  </threadedComment>
  <threadedComment ref="O67" personId="{74C8B8BF-E078-EAC1-E960-A055FF65D85A}" id="{002C0075-008F-4A64-B801-005E00C90073}">
    <text xml:space="preserve">Textfeld
</text>
  </threadedComment>
  <threadedComment ref="P67" personId="{74C8B8BF-E078-EAC1-E960-A055FF65D85A}" id="{000600B9-007D-4150-BB0E-001400DE0024}">
    <text xml:space="preserve">Textfeld
</text>
  </threadedComment>
  <threadedComment ref="Q67" personId="{74C8B8BF-E078-EAC1-E960-A055FF65D85A}" id="{00F400E8-00A1-430B-A0CC-00B8005B0091}">
    <text xml:space="preserve">Textfeld
</text>
  </threadedComment>
  <threadedComment ref="R67" personId="{74C8B8BF-E078-EAC1-E960-A055FF65D85A}" id="{00570054-00ED-40DD-A008-006E001200C4}">
    <text xml:space="preserve">Textfeld
</text>
  </threadedComment>
  <threadedComment ref="S67" personId="{74C8B8BF-E078-EAC1-E960-A055FF65D85A}" id="{003A00D6-0056-4667-87AF-00A700B000BE}">
    <text xml:space="preserve">Textfeld
</text>
  </threadedComment>
  <threadedComment ref="T67" personId="{74C8B8BF-E078-EAC1-E960-A055FF65D85A}" id="{00C20096-0037-46C3-8208-005D009900A6}">
    <text xml:space="preserve">Textfeld
</text>
  </threadedComment>
  <threadedComment ref="U67" personId="{74C8B8BF-E078-EAC1-E960-A055FF65D85A}" id="{00B600AF-00B7-4A61-B2F9-004600D40075}">
    <text xml:space="preserve">Textfeld
</text>
  </threadedComment>
  <threadedComment ref="V67" personId="{74C8B8BF-E078-EAC1-E960-A055FF65D85A}" id="{0012001B-00EA-4DA8-8001-008700620041}">
    <text xml:space="preserve">Textfeld
</text>
  </threadedComment>
  <threadedComment ref="W67" personId="{74C8B8BF-E078-EAC1-E960-A055FF65D85A}" id="{00A80081-0093-4670-8822-0074000000DE}">
    <text xml:space="preserve">Textfeld
</text>
  </threadedComment>
  <threadedComment ref="X67" personId="{74C8B8BF-E078-EAC1-E960-A055FF65D85A}" id="{007D00BE-004E-4067-8A39-008800F3008D}">
    <text xml:space="preserve">Textfeld
</text>
  </threadedComment>
  <threadedComment ref="Y67" personId="{74C8B8BF-E078-EAC1-E960-A055FF65D85A}" id="{00B900CD-00D1-4177-8813-004100420015}">
    <text xml:space="preserve">Textfeld
</text>
  </threadedComment>
  <threadedComment ref="Z67" personId="{74C8B8BF-E078-EAC1-E960-A055FF65D85A}" id="{004F0090-0035-4268-A37B-007C00A1007B}">
    <text xml:space="preserve">Textfeld
</text>
  </threadedComment>
  <threadedComment ref="D68" personId="{2A588787-9FC2-0A72-3E63-344A07D1EF07}" id="{33FF8693-A481-935B-8553-E4FCB541C78F}">
    <text xml:space="preserve">Kri Ga:
Maßnahme Energie hoch 4
</text>
  </threadedComment>
  <threadedComment ref="I68" personId="{1B91C401-CF4B-951C-D16A-7E79B843C6D1}" id="{001E004C-0042-4519-8BAB-004B000C00E7}">
    <text xml:space="preserve">CO2-Wert
</text>
  </threadedComment>
  <threadedComment ref="J68" personId="{1B91C401-CF4B-951C-D16A-7E79B843C6D1}" id="{00A500B9-00C7-476F-8C4E-00D200E6001F}">
    <text xml:space="preserve">CO2-Wert
</text>
  </threadedComment>
  <threadedComment ref="K68" personId="{1B91C401-CF4B-951C-D16A-7E79B843C6D1}" id="{00BC00F7-000D-44A8-B345-0052001F0036}">
    <text xml:space="preserve">CO2-Wert
</text>
  </threadedComment>
  <threadedComment ref="L68" personId="{1B91C401-CF4B-951C-D16A-7E79B843C6D1}" id="{00C6008D-0049-4C4C-BC5F-006300520049}">
    <text xml:space="preserve">CO2-Wert
</text>
  </threadedComment>
  <threadedComment ref="M68" personId="{1B91C401-CF4B-951C-D16A-7E79B843C6D1}" id="{005000F5-0089-4F4A-92B4-00C200F300A5}">
    <text xml:space="preserve">CO2-Wert
</text>
  </threadedComment>
  <threadedComment ref="N68" personId="{1B91C401-CF4B-951C-D16A-7E79B843C6D1}" id="{00AC0012-0032-472C-9260-005000F70014}">
    <text xml:space="preserve">CO2-Wert
</text>
  </threadedComment>
  <threadedComment ref="O68" personId="{1B91C401-CF4B-951C-D16A-7E79B843C6D1}" id="{003B009D-00AE-432A-A7F8-009400D500CA}">
    <text xml:space="preserve">CO2-Wert
</text>
  </threadedComment>
  <threadedComment ref="P68" personId="{1B91C401-CF4B-951C-D16A-7E79B843C6D1}" id="{005300C7-0057-4BFD-A373-004100030004}">
    <text xml:space="preserve">CO2-Wert
</text>
  </threadedComment>
  <threadedComment ref="Q68" personId="{1B91C401-CF4B-951C-D16A-7E79B843C6D1}" id="{00BA00E2-0035-4343-9993-003C008B00E3}">
    <text xml:space="preserve">CO2-Wert
</text>
  </threadedComment>
  <threadedComment ref="R68" personId="{1B91C401-CF4B-951C-D16A-7E79B843C6D1}" id="{00B8005F-00C1-4FFD-82BD-00E600AE0056}">
    <text xml:space="preserve">CO2-Wert
</text>
  </threadedComment>
  <threadedComment ref="S68" personId="{1B91C401-CF4B-951C-D16A-7E79B843C6D1}" id="{0057008C-009F-439C-A2FD-005400610054}">
    <text xml:space="preserve">CO2-Wert
</text>
  </threadedComment>
  <threadedComment ref="T68" personId="{1B91C401-CF4B-951C-D16A-7E79B843C6D1}" id="{001A00A8-0039-40A2-A2EF-00220012006F}">
    <text xml:space="preserve">CO2-Wert
</text>
  </threadedComment>
  <threadedComment ref="U68" personId="{1B91C401-CF4B-951C-D16A-7E79B843C6D1}" id="{007F001F-00A4-492E-A7AA-002C0041006A}">
    <text xml:space="preserve">CO2-Wert
</text>
  </threadedComment>
  <threadedComment ref="V68" personId="{1B91C401-CF4B-951C-D16A-7E79B843C6D1}" id="{00CB00B8-00EB-4800-8548-0038000C00D0}">
    <text xml:space="preserve">CO2-Wert
</text>
  </threadedComment>
  <threadedComment ref="W68" personId="{1B91C401-CF4B-951C-D16A-7E79B843C6D1}" id="{0054004B-003B-4BE4-8600-005D00BF0037}">
    <text xml:space="preserve">CO2-Wert
</text>
  </threadedComment>
  <threadedComment ref="X68" personId="{1B91C401-CF4B-951C-D16A-7E79B843C6D1}" id="{00E900B3-005B-419B-9376-00B500E50035}">
    <text xml:space="preserve">CO2-Wert
</text>
  </threadedComment>
  <threadedComment ref="Y68" personId="{1B91C401-CF4B-951C-D16A-7E79B843C6D1}" id="{00C70031-0001-4BFD-906C-000100F80092}">
    <text xml:space="preserve">CO2-Wert
</text>
  </threadedComment>
  <threadedComment ref="Z68" personId="{1B91C401-CF4B-951C-D16A-7E79B843C6D1}" id="{005A006A-00EA-41E5-BF29-0029001D001D}">
    <text xml:space="preserve">CO2-Wert
</text>
  </threadedComment>
  <threadedComment ref="I69" personId="{74C8B8BF-E078-EAC1-E960-A055FF65D85A}" id="{00C100C4-0028-48CF-89EC-009100630083}">
    <text xml:space="preserve">Textfeld
</text>
  </threadedComment>
  <threadedComment ref="J69" personId="{74C8B8BF-E078-EAC1-E960-A055FF65D85A}" id="{00D7005F-0005-420C-B590-00A2004B00F0}">
    <text xml:space="preserve">Textfeld
</text>
  </threadedComment>
  <threadedComment ref="K69" personId="{74C8B8BF-E078-EAC1-E960-A055FF65D85A}" id="{00AD00A9-00EF-4114-A2D7-003F00DC0038}">
    <text xml:space="preserve">Textfeld
</text>
  </threadedComment>
  <threadedComment ref="L69" personId="{74C8B8BF-E078-EAC1-E960-A055FF65D85A}" id="{00D1004A-00A5-4E94-B201-00270003000D}">
    <text xml:space="preserve">Textfeld
</text>
  </threadedComment>
  <threadedComment ref="M69" personId="{74C8B8BF-E078-EAC1-E960-A055FF65D85A}" id="{003D00BB-0087-43A9-8DC6-009B00F300D5}">
    <text xml:space="preserve">Textfeld
</text>
  </threadedComment>
  <threadedComment ref="N69" personId="{74C8B8BF-E078-EAC1-E960-A055FF65D85A}" id="{00790039-00F5-4160-9533-00EB00520099}">
    <text xml:space="preserve">Textfeld
</text>
  </threadedComment>
  <threadedComment ref="O69" personId="{74C8B8BF-E078-EAC1-E960-A055FF65D85A}" id="{007C0046-00F3-4217-9279-00E000D90009}">
    <text xml:space="preserve">Textfeld
</text>
  </threadedComment>
  <threadedComment ref="P69" personId="{74C8B8BF-E078-EAC1-E960-A055FF65D85A}" id="{006A00E5-005D-49EE-8795-008A000A00C3}">
    <text xml:space="preserve">Textfeld
</text>
  </threadedComment>
  <threadedComment ref="Q69" personId="{74C8B8BF-E078-EAC1-E960-A055FF65D85A}" id="{00EF00EF-00E3-4524-B7B6-003F00C0007C}">
    <text xml:space="preserve">Textfeld
</text>
  </threadedComment>
  <threadedComment ref="R69" personId="{74C8B8BF-E078-EAC1-E960-A055FF65D85A}" id="{00F90019-00CA-4EDB-B769-0005007900D1}">
    <text xml:space="preserve">Textfeld
</text>
  </threadedComment>
  <threadedComment ref="S69" personId="{74C8B8BF-E078-EAC1-E960-A055FF65D85A}" id="{00CF00D3-00E4-4452-8192-00EB006F0011}">
    <text xml:space="preserve">Textfeld
</text>
  </threadedComment>
  <threadedComment ref="T69" personId="{74C8B8BF-E078-EAC1-E960-A055FF65D85A}" id="{006800E1-004E-4A58-889E-00CF00EC009C}">
    <text xml:space="preserve">Textfeld
</text>
  </threadedComment>
  <threadedComment ref="U69" personId="{74C8B8BF-E078-EAC1-E960-A055FF65D85A}" id="{00A80058-00CA-4BFC-9833-004C00F700CA}">
    <text xml:space="preserve">Textfeld
</text>
  </threadedComment>
  <threadedComment ref="V69" personId="{74C8B8BF-E078-EAC1-E960-A055FF65D85A}" id="{003E00D2-002C-4143-8A76-006D00DD00FD}">
    <text xml:space="preserve">Textfeld
</text>
  </threadedComment>
  <threadedComment ref="W69" personId="{74C8B8BF-E078-EAC1-E960-A055FF65D85A}" id="{00300024-002C-468B-8A95-007A00E9003D}">
    <text xml:space="preserve">Textfeld
</text>
  </threadedComment>
  <threadedComment ref="X69" personId="{74C8B8BF-E078-EAC1-E960-A055FF65D85A}" id="{00080078-00B2-4C4D-A223-0084001D0054}">
    <text xml:space="preserve">Textfeld
</text>
  </threadedComment>
  <threadedComment ref="Y69" personId="{74C8B8BF-E078-EAC1-E960-A055FF65D85A}" id="{0098003B-00A0-42EF-8117-007C007B0056}">
    <text xml:space="preserve">Textfeld
</text>
  </threadedComment>
  <threadedComment ref="Z69" personId="{74C8B8BF-E078-EAC1-E960-A055FF65D85A}" id="{001D007E-0005-4570-B660-005200660059}">
    <text xml:space="preserve">Textfeld
</text>
  </threadedComment>
  <threadedComment ref="I70" personId="{1B91C401-CF4B-951C-D16A-7E79B843C6D1}" id="{0004005E-00D3-4C7F-AFA9-00E000C600BF}">
    <text xml:space="preserve">CO2-Wert
</text>
  </threadedComment>
  <threadedComment ref="J70" personId="{1B91C401-CF4B-951C-D16A-7E79B843C6D1}" id="{001800B2-0009-400C-AA95-00F000640042}">
    <text xml:space="preserve">CO2-Wert
</text>
  </threadedComment>
  <threadedComment ref="K70" personId="{1B91C401-CF4B-951C-D16A-7E79B843C6D1}" id="{003F0056-0058-4F8B-B176-002400B60008}">
    <text xml:space="preserve">CO2-Wert
</text>
  </threadedComment>
  <threadedComment ref="L70" personId="{1B91C401-CF4B-951C-D16A-7E79B843C6D1}" id="{004F006F-00BF-46AC-BAB0-00E200AF00F5}">
    <text xml:space="preserve">CO2-Wert
</text>
  </threadedComment>
  <threadedComment ref="M70" personId="{1B91C401-CF4B-951C-D16A-7E79B843C6D1}" id="{007000FF-000E-4524-8DD4-001C00CF0063}">
    <text xml:space="preserve">CO2-Wert
</text>
  </threadedComment>
  <threadedComment ref="N70" personId="{1B91C401-CF4B-951C-D16A-7E79B843C6D1}" id="{00900049-0012-4532-A3F6-0081002C0013}">
    <text xml:space="preserve">CO2-Wert
</text>
  </threadedComment>
  <threadedComment ref="O70" personId="{1B91C401-CF4B-951C-D16A-7E79B843C6D1}" id="{00B30065-0084-4491-8C42-00E300890031}">
    <text xml:space="preserve">CO2-Wert
</text>
  </threadedComment>
  <threadedComment ref="P70" personId="{1B91C401-CF4B-951C-D16A-7E79B843C6D1}" id="{000200DE-0025-4911-A6B8-007B0022001C}">
    <text xml:space="preserve">CO2-Wert
</text>
  </threadedComment>
  <threadedComment ref="Q70" personId="{1B91C401-CF4B-951C-D16A-7E79B843C6D1}" id="{000A00E5-00B1-49D2-A25C-005200D100F7}">
    <text xml:space="preserve">CO2-Wert
</text>
  </threadedComment>
  <threadedComment ref="R70" personId="{1B91C401-CF4B-951C-D16A-7E79B843C6D1}" id="{007C0050-00E5-4C14-A0FE-00F500A4000B}">
    <text xml:space="preserve">CO2-Wert
</text>
  </threadedComment>
  <threadedComment ref="S70" personId="{1B91C401-CF4B-951C-D16A-7E79B843C6D1}" id="{00690099-00F1-4AFC-9AB4-00B600DE0062}">
    <text xml:space="preserve">CO2-Wert
</text>
  </threadedComment>
  <threadedComment ref="T70" personId="{1B91C401-CF4B-951C-D16A-7E79B843C6D1}" id="{003F0067-002E-41BE-9773-00F500C800AC}">
    <text xml:space="preserve">CO2-Wert
</text>
  </threadedComment>
  <threadedComment ref="U70" personId="{1B91C401-CF4B-951C-D16A-7E79B843C6D1}" id="{00BE0030-00AF-4C1F-89FB-004D00E40020}">
    <text xml:space="preserve">CO2-Wert
</text>
  </threadedComment>
  <threadedComment ref="V70" personId="{1B91C401-CF4B-951C-D16A-7E79B843C6D1}" id="{002B0034-007B-4E3B-85E9-0055005800A7}">
    <text xml:space="preserve">CO2-Wert
</text>
  </threadedComment>
  <threadedComment ref="W70" personId="{1B91C401-CF4B-951C-D16A-7E79B843C6D1}" id="{00560059-0057-43F1-9634-001600C40081}">
    <text xml:space="preserve">CO2-Wert
</text>
  </threadedComment>
  <threadedComment ref="X70" personId="{1B91C401-CF4B-951C-D16A-7E79B843C6D1}" id="{0003004F-0066-4FD8-931E-00F500370065}">
    <text xml:space="preserve">CO2-Wert
</text>
  </threadedComment>
  <threadedComment ref="Y70" personId="{1B91C401-CF4B-951C-D16A-7E79B843C6D1}" id="{00F300CD-002A-4030-8C18-008800E500E4}">
    <text xml:space="preserve">CO2-Wert
</text>
  </threadedComment>
  <threadedComment ref="Z70" personId="{1B91C401-CF4B-951C-D16A-7E79B843C6D1}" id="{005100AC-009A-4D4F-BAFB-0096005900AD}">
    <text xml:space="preserve">CO2-Wert
</text>
  </threadedComment>
  <threadedComment ref="I71" personId="{74C8B8BF-E078-EAC1-E960-A055FF65D85A}" id="{00A800EF-00A4-4616-B2ED-002100B900C3}">
    <text xml:space="preserve">Textfeld
</text>
  </threadedComment>
  <threadedComment ref="J71" personId="{74C8B8BF-E078-EAC1-E960-A055FF65D85A}" id="{00F60004-00F6-4A08-858B-006A00080092}">
    <text xml:space="preserve">Textfeld
</text>
  </threadedComment>
  <threadedComment ref="K71" personId="{74C8B8BF-E078-EAC1-E960-A055FF65D85A}" id="{00A000A0-005C-48C5-9EC6-00EC007B0033}">
    <text xml:space="preserve">Textfeld
</text>
  </threadedComment>
  <threadedComment ref="L71" personId="{74C8B8BF-E078-EAC1-E960-A055FF65D85A}" id="{00AE00D8-0059-4D9D-92E4-00A700AC00DC}">
    <text xml:space="preserve">Textfeld
</text>
  </threadedComment>
  <threadedComment ref="M71" personId="{74C8B8BF-E078-EAC1-E960-A055FF65D85A}" id="{00B100C1-00CF-43AD-AC15-00CC00050033}">
    <text xml:space="preserve">Textfeld
</text>
  </threadedComment>
  <threadedComment ref="N71" personId="{74C8B8BF-E078-EAC1-E960-A055FF65D85A}" id="{00FE006C-00DE-423C-A16D-00D7009900F7}">
    <text xml:space="preserve">Textfeld
</text>
  </threadedComment>
  <threadedComment ref="O71" personId="{74C8B8BF-E078-EAC1-E960-A055FF65D85A}" id="{0015008C-0000-4F5C-8A90-008500350087}">
    <text xml:space="preserve">Textfeld
</text>
  </threadedComment>
  <threadedComment ref="P71" personId="{74C8B8BF-E078-EAC1-E960-A055FF65D85A}" id="{00A20044-005A-4D4B-B90A-00D7003900DB}">
    <text xml:space="preserve">Textfeld
</text>
  </threadedComment>
  <threadedComment ref="Q71" personId="{74C8B8BF-E078-EAC1-E960-A055FF65D85A}" id="{008A0070-004A-4FE3-84C2-0096007C0096}">
    <text xml:space="preserve">Textfeld
</text>
  </threadedComment>
  <threadedComment ref="R71" personId="{74C8B8BF-E078-EAC1-E960-A055FF65D85A}" id="{00DB00CD-001C-48B7-9E09-00AB006C0053}">
    <text xml:space="preserve">Textfeld
</text>
  </threadedComment>
  <threadedComment ref="S71" personId="{74C8B8BF-E078-EAC1-E960-A055FF65D85A}" id="{007C007B-0027-4089-94FC-00F1002C0056}">
    <text xml:space="preserve">Textfeld
</text>
  </threadedComment>
  <threadedComment ref="T71" personId="{74C8B8BF-E078-EAC1-E960-A055FF65D85A}" id="{00CC0083-0012-489D-B9AB-00C9009100A7}">
    <text xml:space="preserve">Textfeld
</text>
  </threadedComment>
  <threadedComment ref="U71" personId="{74C8B8BF-E078-EAC1-E960-A055FF65D85A}" id="{00FE00B3-0067-4DDC-AF26-006B00BC0005}">
    <text xml:space="preserve">Textfeld
</text>
  </threadedComment>
  <threadedComment ref="V71" personId="{74C8B8BF-E078-EAC1-E960-A055FF65D85A}" id="{00DB0047-0009-4F37-B710-007E00D60015}">
    <text xml:space="preserve">Textfeld
</text>
  </threadedComment>
  <threadedComment ref="W71" personId="{74C8B8BF-E078-EAC1-E960-A055FF65D85A}" id="{009400E0-0037-4F60-A590-007C00740086}">
    <text xml:space="preserve">Textfeld
</text>
  </threadedComment>
  <threadedComment ref="X71" personId="{74C8B8BF-E078-EAC1-E960-A055FF65D85A}" id="{007F005B-000A-4CD8-A0FB-0073009200F2}">
    <text xml:space="preserve">Textfeld
</text>
  </threadedComment>
  <threadedComment ref="Y71" personId="{74C8B8BF-E078-EAC1-E960-A055FF65D85A}" id="{00B500BF-00C6-4C6E-90E0-001B005600A6}">
    <text xml:space="preserve">Textfeld
</text>
  </threadedComment>
  <threadedComment ref="Z71" personId="{74C8B8BF-E078-EAC1-E960-A055FF65D85A}" id="{00980036-005D-4F8C-B80F-00A90044002F}">
    <text xml:space="preserve">Textfeld
</text>
  </threadedComment>
  <threadedComment ref="I72" personId="{1B91C401-CF4B-951C-D16A-7E79B843C6D1}" id="{00580097-0046-4910-9F47-005C0095000B}">
    <text xml:space="preserve">CO2-Wert
</text>
  </threadedComment>
  <threadedComment ref="J72" personId="{1B91C401-CF4B-951C-D16A-7E79B843C6D1}" id="{001100B3-0048-40F5-8F79-00FC00230090}">
    <text xml:space="preserve">CO2-Wert
</text>
  </threadedComment>
  <threadedComment ref="K72" personId="{1B91C401-CF4B-951C-D16A-7E79B843C6D1}" id="{00BC00EA-007A-4ACF-B42E-00E200C3001C}">
    <text xml:space="preserve">CO2-Wert
</text>
  </threadedComment>
  <threadedComment ref="L72" personId="{1B91C401-CF4B-951C-D16A-7E79B843C6D1}" id="{006C0030-007F-473A-90F0-003000B00079}">
    <text xml:space="preserve">CO2-Wert
</text>
  </threadedComment>
  <threadedComment ref="M72" personId="{1B91C401-CF4B-951C-D16A-7E79B843C6D1}" id="{00EA0062-004A-416A-A38B-00BB00E800F4}">
    <text xml:space="preserve">CO2-Wert
</text>
  </threadedComment>
  <threadedComment ref="N72" personId="{1B91C401-CF4B-951C-D16A-7E79B843C6D1}" id="{00F60094-00E3-4445-970F-006E00A50021}">
    <text xml:space="preserve">CO2-Wert
</text>
  </threadedComment>
  <threadedComment ref="O72" personId="{1B91C401-CF4B-951C-D16A-7E79B843C6D1}" id="{00A90031-0005-41D2-9B37-00D7009100C2}">
    <text xml:space="preserve">CO2-Wert
</text>
  </threadedComment>
  <threadedComment ref="P72" personId="{1B91C401-CF4B-951C-D16A-7E79B843C6D1}" id="{00D3008F-0082-4C9B-874D-007C000200D3}">
    <text xml:space="preserve">CO2-Wert
</text>
  </threadedComment>
  <threadedComment ref="Q72" personId="{1B91C401-CF4B-951C-D16A-7E79B843C6D1}" id="{00BF007D-0034-43D4-92D6-00D000F90031}">
    <text xml:space="preserve">CO2-Wert
</text>
  </threadedComment>
  <threadedComment ref="R72" personId="{1B91C401-CF4B-951C-D16A-7E79B843C6D1}" id="{00A200B2-00C8-42A5-B20D-00BA000E00F5}">
    <text xml:space="preserve">CO2-Wert
</text>
  </threadedComment>
  <threadedComment ref="S72" personId="{1B91C401-CF4B-951C-D16A-7E79B843C6D1}" id="{00DE007A-00C2-4DFF-9B99-00810098004C}">
    <text xml:space="preserve">CO2-Wert
</text>
  </threadedComment>
  <threadedComment ref="T72" personId="{1B91C401-CF4B-951C-D16A-7E79B843C6D1}" id="{007F0067-00C4-4E22-AB23-004A0030002B}">
    <text xml:space="preserve">CO2-Wert
</text>
  </threadedComment>
  <threadedComment ref="U72" personId="{1B91C401-CF4B-951C-D16A-7E79B843C6D1}" id="{00630086-009F-458F-8173-00EC00C400FE}">
    <text xml:space="preserve">CO2-Wert
</text>
  </threadedComment>
  <threadedComment ref="V72" personId="{1B91C401-CF4B-951C-D16A-7E79B843C6D1}" id="{00EA0074-009F-4989-9CBD-00F900A200FC}">
    <text xml:space="preserve">CO2-Wert
</text>
  </threadedComment>
  <threadedComment ref="W72" personId="{1B91C401-CF4B-951C-D16A-7E79B843C6D1}" id="{00610006-0099-435A-ABEE-004500FA002D}">
    <text xml:space="preserve">CO2-Wert
</text>
  </threadedComment>
  <threadedComment ref="X72" personId="{1B91C401-CF4B-951C-D16A-7E79B843C6D1}" id="{005900A6-00E6-411F-962E-00ED008B00EA}">
    <text xml:space="preserve">CO2-Wert
</text>
  </threadedComment>
  <threadedComment ref="Y72" personId="{1B91C401-CF4B-951C-D16A-7E79B843C6D1}" id="{00CD00C5-0062-4A7B-BBB1-007A009D00A6}">
    <text xml:space="preserve">CO2-Wert
</text>
  </threadedComment>
  <threadedComment ref="Z72" personId="{1B91C401-CF4B-951C-D16A-7E79B843C6D1}" id="{001D0054-0060-40BC-8341-006E005500F0}">
    <text xml:space="preserve">CO2-Wert
</text>
  </threadedComment>
  <threadedComment ref="I73" personId="{74C8B8BF-E078-EAC1-E960-A055FF65D85A}" id="{00E2007B-0051-4ACC-B834-005F006C0072}">
    <text xml:space="preserve">Textfeld
</text>
  </threadedComment>
  <threadedComment ref="J73" personId="{74C8B8BF-E078-EAC1-E960-A055FF65D85A}" id="{002100AC-0020-40F0-92B5-004B00A60061}">
    <text xml:space="preserve">Textfeld
</text>
  </threadedComment>
  <threadedComment ref="K73" personId="{74C8B8BF-E078-EAC1-E960-A055FF65D85A}" id="{00C90020-003E-4230-9F55-009A00DF0031}">
    <text xml:space="preserve">Textfeld
</text>
  </threadedComment>
  <threadedComment ref="L73" personId="{74C8B8BF-E078-EAC1-E960-A055FF65D85A}" id="{003600FC-007A-4522-8421-009C00980059}">
    <text xml:space="preserve">Textfeld
</text>
  </threadedComment>
  <threadedComment ref="M73" personId="{74C8B8BF-E078-EAC1-E960-A055FF65D85A}" id="{000000E0-0055-4929-ABF1-00EE00130081}">
    <text xml:space="preserve">Textfeld
</text>
  </threadedComment>
  <threadedComment ref="N73" personId="{74C8B8BF-E078-EAC1-E960-A055FF65D85A}" id="{00F10044-003A-49B5-AC69-009A00020034}">
    <text xml:space="preserve">Textfeld
</text>
  </threadedComment>
  <threadedComment ref="O73" personId="{74C8B8BF-E078-EAC1-E960-A055FF65D85A}" id="{005300AC-007F-4857-9C53-00CA00E70080}">
    <text xml:space="preserve">Textfeld
</text>
  </threadedComment>
  <threadedComment ref="P73" personId="{74C8B8BF-E078-EAC1-E960-A055FF65D85A}" id="{00DA0047-0039-4C71-A19A-005100D8000F}">
    <text xml:space="preserve">Textfeld
</text>
  </threadedComment>
  <threadedComment ref="Q73" personId="{74C8B8BF-E078-EAC1-E960-A055FF65D85A}" id="{008F0049-00E4-4F20-843C-001200570098}">
    <text xml:space="preserve">Textfeld
</text>
  </threadedComment>
  <threadedComment ref="R73" personId="{74C8B8BF-E078-EAC1-E960-A055FF65D85A}" id="{00AA00D2-00C9-4B07-8583-007F000400B6}">
    <text xml:space="preserve">Textfeld
</text>
  </threadedComment>
  <threadedComment ref="S73" personId="{74C8B8BF-E078-EAC1-E960-A055FF65D85A}" id="{00DB0005-00DF-4B81-96EF-008600750099}">
    <text xml:space="preserve">Textfeld
</text>
  </threadedComment>
  <threadedComment ref="T73" personId="{74C8B8BF-E078-EAC1-E960-A055FF65D85A}" id="{006200C5-00C5-4CD5-8855-00C700B4008F}">
    <text xml:space="preserve">Textfeld
</text>
  </threadedComment>
  <threadedComment ref="U73" personId="{74C8B8BF-E078-EAC1-E960-A055FF65D85A}" id="{00410069-0072-4453-9150-00A5003100E0}">
    <text xml:space="preserve">Textfeld
</text>
  </threadedComment>
  <threadedComment ref="V73" personId="{74C8B8BF-E078-EAC1-E960-A055FF65D85A}" id="{00F40083-00E8-4E9E-B770-009E002F00CB}">
    <text xml:space="preserve">Textfeld
</text>
  </threadedComment>
  <threadedComment ref="W73" personId="{74C8B8BF-E078-EAC1-E960-A055FF65D85A}" id="{00040006-0088-4AAE-BE94-006F004D001F}">
    <text xml:space="preserve">Textfeld
</text>
  </threadedComment>
  <threadedComment ref="X73" personId="{74C8B8BF-E078-EAC1-E960-A055FF65D85A}" id="{00AD00F0-0070-4997-B922-008A006300BA}">
    <text xml:space="preserve">Textfeld
</text>
  </threadedComment>
  <threadedComment ref="Y73" personId="{74C8B8BF-E078-EAC1-E960-A055FF65D85A}" id="{00AE00D0-0061-4F1B-B212-006500A10077}">
    <text xml:space="preserve">Textfeld
</text>
  </threadedComment>
  <threadedComment ref="Z73" personId="{74C8B8BF-E078-EAC1-E960-A055FF65D85A}" id="{0056007B-0026-4212-88E4-007200C40022}">
    <text xml:space="preserve">Textfeld
</text>
  </threadedComment>
  <threadedComment ref="I74" personId="{1B91C401-CF4B-951C-D16A-7E79B843C6D1}" id="{00770098-00D9-4F2D-9305-0035007A00C6}">
    <text xml:space="preserve">CO2-Wert
</text>
  </threadedComment>
  <threadedComment ref="J74" personId="{1B91C401-CF4B-951C-D16A-7E79B843C6D1}" id="{004C0068-0025-4C31-BBEF-001300A40044}">
    <text xml:space="preserve">CO2-Wert
</text>
  </threadedComment>
  <threadedComment ref="K74" personId="{1B91C401-CF4B-951C-D16A-7E79B843C6D1}" id="{009500F2-0060-4774-AE9C-008500710019}">
    <text xml:space="preserve">CO2-Wert
</text>
  </threadedComment>
  <threadedComment ref="L74" personId="{1B91C401-CF4B-951C-D16A-7E79B843C6D1}" id="{00760012-004A-463B-B2F0-008A00A600A3}">
    <text xml:space="preserve">CO2-Wert
</text>
  </threadedComment>
  <threadedComment ref="M74" personId="{1B91C401-CF4B-951C-D16A-7E79B843C6D1}" id="{00040049-0003-4417-8209-00FD00FA00F1}">
    <text xml:space="preserve">CO2-Wert
</text>
  </threadedComment>
  <threadedComment ref="N74" personId="{1B91C401-CF4B-951C-D16A-7E79B843C6D1}" id="{009F0001-0050-4EE9-9217-006700960056}">
    <text xml:space="preserve">CO2-Wert
</text>
  </threadedComment>
  <threadedComment ref="O74" personId="{1B91C401-CF4B-951C-D16A-7E79B843C6D1}" id="{001D00DF-00AC-4281-843A-007500E80043}">
    <text xml:space="preserve">CO2-Wert
</text>
  </threadedComment>
  <threadedComment ref="P74" personId="{1B91C401-CF4B-951C-D16A-7E79B843C6D1}" id="{001E0095-00F6-4323-8DA5-001C00FC00D8}">
    <text xml:space="preserve">CO2-Wert
</text>
  </threadedComment>
  <threadedComment ref="Q74" personId="{1B91C401-CF4B-951C-D16A-7E79B843C6D1}" id="{00F60006-001D-4E62-8CD2-00F900A100B6}">
    <text xml:space="preserve">CO2-Wert
</text>
  </threadedComment>
  <threadedComment ref="R74" personId="{1B91C401-CF4B-951C-D16A-7E79B843C6D1}" id="{00FB001A-00FC-4EA4-814F-00C500140082}">
    <text xml:space="preserve">CO2-Wert
</text>
  </threadedComment>
  <threadedComment ref="S74" personId="{1B91C401-CF4B-951C-D16A-7E79B843C6D1}" id="{00450011-008A-4764-9365-001500A100BF}">
    <text xml:space="preserve">CO2-Wert
</text>
  </threadedComment>
  <threadedComment ref="T74" personId="{1B91C401-CF4B-951C-D16A-7E79B843C6D1}" id="{009C0001-00BE-45F6-B2BC-006C009C00C0}">
    <text xml:space="preserve">CO2-Wert
</text>
  </threadedComment>
  <threadedComment ref="U74" personId="{1B91C401-CF4B-951C-D16A-7E79B843C6D1}" id="{00390038-0053-489A-92CC-009A00CF0094}">
    <text xml:space="preserve">CO2-Wert
</text>
  </threadedComment>
  <threadedComment ref="V74" personId="{1B91C401-CF4B-951C-D16A-7E79B843C6D1}" id="{00A80024-00C0-46A7-B519-00B9006200C9}">
    <text xml:space="preserve">CO2-Wert
</text>
  </threadedComment>
  <threadedComment ref="W74" personId="{1B91C401-CF4B-951C-D16A-7E79B843C6D1}" id="{002F0098-00C5-47DE-8DA4-00CB00B90036}">
    <text xml:space="preserve">CO2-Wert
</text>
  </threadedComment>
  <threadedComment ref="X74" personId="{1B91C401-CF4B-951C-D16A-7E79B843C6D1}" id="{008D00BC-0007-4CFF-A5E0-003700390091}">
    <text xml:space="preserve">CO2-Wert
</text>
  </threadedComment>
  <threadedComment ref="Y74" personId="{1B91C401-CF4B-951C-D16A-7E79B843C6D1}" id="{007F00D1-0056-450F-8FE4-00C000DD0019}">
    <text xml:space="preserve">CO2-Wert
</text>
  </threadedComment>
  <threadedComment ref="Z74" personId="{1B91C401-CF4B-951C-D16A-7E79B843C6D1}" id="{00D100B8-00CB-41D3-9DE7-00AA00D30001}">
    <text xml:space="preserve">CO2-Wert
</text>
  </threadedComment>
  <threadedComment ref="I75" personId="{74C8B8BF-E078-EAC1-E960-A055FF65D85A}" id="{00FD000F-0087-4B86-850C-008100A700B3}">
    <text xml:space="preserve">Textfeld
</text>
  </threadedComment>
  <threadedComment ref="J75" personId="{74C8B8BF-E078-EAC1-E960-A055FF65D85A}" id="{00650007-0045-43F5-8503-005B00400027}">
    <text xml:space="preserve">Textfeld
</text>
  </threadedComment>
  <threadedComment ref="K75" personId="{74C8B8BF-E078-EAC1-E960-A055FF65D85A}" id="{00FE00DB-00E4-49E7-81B5-007C00D400FE}">
    <text xml:space="preserve">Textfeld
</text>
  </threadedComment>
  <threadedComment ref="L75" personId="{74C8B8BF-E078-EAC1-E960-A055FF65D85A}" id="{00C100E9-00B5-491F-8C1A-004C00C100E3}">
    <text xml:space="preserve">Textfeld
</text>
  </threadedComment>
  <threadedComment ref="M75" personId="{74C8B8BF-E078-EAC1-E960-A055FF65D85A}" id="{00F6005F-0057-41D4-BB1A-00BB00CA00E6}">
    <text xml:space="preserve">Textfeld
</text>
  </threadedComment>
  <threadedComment ref="N75" personId="{74C8B8BF-E078-EAC1-E960-A055FF65D85A}" id="{00100006-000E-414B-A43B-000F00B40017}">
    <text xml:space="preserve">Textfeld
</text>
  </threadedComment>
  <threadedComment ref="O75" personId="{74C8B8BF-E078-EAC1-E960-A055FF65D85A}" id="{003E0067-0013-469E-8326-00B400FE00D5}">
    <text xml:space="preserve">Textfeld
</text>
  </threadedComment>
  <threadedComment ref="P75" personId="{74C8B8BF-E078-EAC1-E960-A055FF65D85A}" id="{00690068-005D-459D-8242-00BB00D500C5}">
    <text xml:space="preserve">Textfeld
</text>
  </threadedComment>
  <threadedComment ref="Q75" personId="{74C8B8BF-E078-EAC1-E960-A055FF65D85A}" id="{00B1005F-00A0-4BE0-8A40-00CB00A00006}">
    <text xml:space="preserve">Textfeld
</text>
  </threadedComment>
  <threadedComment ref="R75" personId="{74C8B8BF-E078-EAC1-E960-A055FF65D85A}" id="{002D0049-0046-4031-949A-00A5000000D1}">
    <text xml:space="preserve">Textfeld
</text>
  </threadedComment>
  <threadedComment ref="S75" personId="{74C8B8BF-E078-EAC1-E960-A055FF65D85A}" id="{008D00F1-0047-4ABA-92EF-00E5001500FC}">
    <text xml:space="preserve">Textfeld
</text>
  </threadedComment>
  <threadedComment ref="T75" personId="{74C8B8BF-E078-EAC1-E960-A055FF65D85A}" id="{008F0055-00B2-4B74-9680-005900180014}">
    <text xml:space="preserve">Textfeld
</text>
  </threadedComment>
  <threadedComment ref="U75" personId="{74C8B8BF-E078-EAC1-E960-A055FF65D85A}" id="{008100E4-00AD-42E0-B84C-0092009600F5}">
    <text xml:space="preserve">Textfeld
</text>
  </threadedComment>
  <threadedComment ref="V75" personId="{74C8B8BF-E078-EAC1-E960-A055FF65D85A}" id="{00A10082-0098-4070-8302-0013006E00D3}">
    <text xml:space="preserve">Textfeld
</text>
  </threadedComment>
  <threadedComment ref="W75" personId="{74C8B8BF-E078-EAC1-E960-A055FF65D85A}" id="{00F500A0-0048-40CC-BFB9-0048006500A2}">
    <text xml:space="preserve">Textfeld
</text>
  </threadedComment>
  <threadedComment ref="X75" personId="{74C8B8BF-E078-EAC1-E960-A055FF65D85A}" id="{0048007D-0086-4EAF-A11F-004500850098}">
    <text xml:space="preserve">Textfeld
</text>
  </threadedComment>
  <threadedComment ref="Y75" personId="{74C8B8BF-E078-EAC1-E960-A055FF65D85A}" id="{00BD00C0-0048-4DE7-9188-001800C50031}">
    <text xml:space="preserve">Textfeld
</text>
  </threadedComment>
  <threadedComment ref="Z75" personId="{74C8B8BF-E078-EAC1-E960-A055FF65D85A}" id="{00BD0059-0042-4C9E-A659-0082007600C7}">
    <text xml:space="preserve">Textfeld
</text>
  </threadedComment>
  <threadedComment ref="I76" personId="{1B91C401-CF4B-951C-D16A-7E79B843C6D1}" id="{009B0014-005B-4D46-BA95-001D00430020}">
    <text xml:space="preserve">CO2-Wert
</text>
  </threadedComment>
  <threadedComment ref="J76" personId="{1B91C401-CF4B-951C-D16A-7E79B843C6D1}" id="{006D0085-0001-4742-B7CB-000C002E009C}">
    <text xml:space="preserve">CO2-Wert
</text>
  </threadedComment>
  <threadedComment ref="K76" personId="{1B91C401-CF4B-951C-D16A-7E79B843C6D1}" id="{002A0030-00E1-4954-841F-00C500AA0018}">
    <text xml:space="preserve">CO2-Wert
</text>
  </threadedComment>
  <threadedComment ref="L76" personId="{1B91C401-CF4B-951C-D16A-7E79B843C6D1}" id="{003D002F-0022-4152-988B-00400030002B}">
    <text xml:space="preserve">CO2-Wert
</text>
  </threadedComment>
  <threadedComment ref="M76" personId="{1B91C401-CF4B-951C-D16A-7E79B843C6D1}" id="{00EC00C6-00AF-4381-B0CA-0021007D00EF}">
    <text xml:space="preserve">CO2-Wert
</text>
  </threadedComment>
  <threadedComment ref="N76" personId="{1B91C401-CF4B-951C-D16A-7E79B843C6D1}" id="{003E001B-00AA-4FD9-8B25-00FF007D0064}">
    <text xml:space="preserve">CO2-Wert
</text>
  </threadedComment>
  <threadedComment ref="O76" personId="{1B91C401-CF4B-951C-D16A-7E79B843C6D1}" id="{007B00B3-00DB-47E9-A082-0067009D0088}">
    <text xml:space="preserve">CO2-Wert
</text>
  </threadedComment>
  <threadedComment ref="P76" personId="{1B91C401-CF4B-951C-D16A-7E79B843C6D1}" id="{00130015-0073-4B0B-AC91-009F002C0064}">
    <text xml:space="preserve">CO2-Wert
</text>
  </threadedComment>
  <threadedComment ref="Q76" personId="{1B91C401-CF4B-951C-D16A-7E79B843C6D1}" id="{006100BE-0056-4542-949E-00CA00D60099}">
    <text xml:space="preserve">CO2-Wert
</text>
  </threadedComment>
  <threadedComment ref="R76" personId="{1B91C401-CF4B-951C-D16A-7E79B843C6D1}" id="{009E000B-004B-44B2-9D3F-008600D500BD}">
    <text xml:space="preserve">CO2-Wert
</text>
  </threadedComment>
  <threadedComment ref="S76" personId="{1B91C401-CF4B-951C-D16A-7E79B843C6D1}" id="{006300AA-005C-4B53-B53F-00F100C300DD}">
    <text xml:space="preserve">CO2-Wert
</text>
  </threadedComment>
  <threadedComment ref="T76" personId="{1B91C401-CF4B-951C-D16A-7E79B843C6D1}" id="{00330052-005E-4D00-8B34-00EC0064001D}">
    <text xml:space="preserve">CO2-Wert
</text>
  </threadedComment>
  <threadedComment ref="U76" personId="{1B91C401-CF4B-951C-D16A-7E79B843C6D1}" id="{00360065-0032-496A-96D6-004900D000EC}">
    <text xml:space="preserve">CO2-Wert
</text>
  </threadedComment>
  <threadedComment ref="V76" personId="{1B91C401-CF4B-951C-D16A-7E79B843C6D1}" id="{005D00E7-0067-4FF9-BD7C-000300180007}">
    <text xml:space="preserve">CO2-Wert
</text>
  </threadedComment>
  <threadedComment ref="W76" personId="{1B91C401-CF4B-951C-D16A-7E79B843C6D1}" id="{00560058-00B4-45FD-9160-0000003D00FC}">
    <text xml:space="preserve">CO2-Wert
</text>
  </threadedComment>
  <threadedComment ref="X76" personId="{1B91C401-CF4B-951C-D16A-7E79B843C6D1}" id="{0098005D-0053-4C2C-A1FA-009D007F003B}">
    <text xml:space="preserve">CO2-Wert
</text>
  </threadedComment>
  <threadedComment ref="Y76" personId="{1B91C401-CF4B-951C-D16A-7E79B843C6D1}" id="{00350097-00B3-4861-A05C-001E00B70027}">
    <text xml:space="preserve">CO2-Wert
</text>
  </threadedComment>
  <threadedComment ref="Z76" personId="{1B91C401-CF4B-951C-D16A-7E79B843C6D1}" id="{003500F1-0078-4B19-A0F7-00B200480069}">
    <text xml:space="preserve">CO2-Wert
</text>
  </threadedComment>
  <threadedComment ref="I77" personId="{74C8B8BF-E078-EAC1-E960-A055FF65D85A}" id="{0003003B-00B1-4D10-A6BF-00390082009E}">
    <text xml:space="preserve">Textfeld
</text>
  </threadedComment>
  <threadedComment ref="J77" personId="{74C8B8BF-E078-EAC1-E960-A055FF65D85A}" id="{00E70089-00E9-4418-8540-00BD00020065}">
    <text xml:space="preserve">Textfeld
</text>
  </threadedComment>
  <threadedComment ref="K77" personId="{74C8B8BF-E078-EAC1-E960-A055FF65D85A}" id="{005F00B6-00AC-40C3-96ED-00E8008700D3}">
    <text xml:space="preserve">Textfeld
</text>
  </threadedComment>
  <threadedComment ref="L77" personId="{74C8B8BF-E078-EAC1-E960-A055FF65D85A}" id="{00F20010-00EC-4307-B75E-004E007100FC}">
    <text xml:space="preserve">Textfeld
</text>
  </threadedComment>
  <threadedComment ref="M77" personId="{74C8B8BF-E078-EAC1-E960-A055FF65D85A}" id="{00130095-00AA-4A5C-B839-007B007600F2}">
    <text xml:space="preserve">Textfeld
</text>
  </threadedComment>
  <threadedComment ref="N77" personId="{74C8B8BF-E078-EAC1-E960-A055FF65D85A}" id="{00B20024-001D-41B0-A666-00AE00AA0001}">
    <text xml:space="preserve">Textfeld
</text>
  </threadedComment>
  <threadedComment ref="O77" personId="{74C8B8BF-E078-EAC1-E960-A055FF65D85A}" id="{008B00B5-0070-42A1-A668-005800FD0038}">
    <text xml:space="preserve">Textfeld
</text>
  </threadedComment>
  <threadedComment ref="P77" personId="{74C8B8BF-E078-EAC1-E960-A055FF65D85A}" id="{004D00C4-003B-4F95-A2DB-00F2002900B7}">
    <text xml:space="preserve">Textfeld
</text>
  </threadedComment>
  <threadedComment ref="Q77" personId="{74C8B8BF-E078-EAC1-E960-A055FF65D85A}" id="{006800C0-0072-41FB-953B-002E00460008}">
    <text xml:space="preserve">Textfeld
</text>
  </threadedComment>
  <threadedComment ref="R77" personId="{74C8B8BF-E078-EAC1-E960-A055FF65D85A}" id="{00CC00E7-00C4-43CF-A677-00BC00B60072}">
    <text xml:space="preserve">Textfeld
</text>
  </threadedComment>
  <threadedComment ref="S77" personId="{74C8B8BF-E078-EAC1-E960-A055FF65D85A}" id="{004600EB-009A-44F4-9032-00FC00DC00BD}">
    <text xml:space="preserve">Textfeld
</text>
  </threadedComment>
  <threadedComment ref="T77" personId="{74C8B8BF-E078-EAC1-E960-A055FF65D85A}" id="{00D00072-004B-4128-9B79-00EB008C00FD}">
    <text xml:space="preserve">Textfeld
</text>
  </threadedComment>
  <threadedComment ref="U77" personId="{74C8B8BF-E078-EAC1-E960-A055FF65D85A}" id="{003B0025-003D-4115-94AE-00D600730063}">
    <text xml:space="preserve">Textfeld
</text>
  </threadedComment>
  <threadedComment ref="V77" personId="{74C8B8BF-E078-EAC1-E960-A055FF65D85A}" id="{00BF00CE-006E-4633-BA07-00BA00B900E2}">
    <text xml:space="preserve">Textfeld
</text>
  </threadedComment>
  <threadedComment ref="W77" personId="{74C8B8BF-E078-EAC1-E960-A055FF65D85A}" id="{00F500E2-00F8-4C52-89B1-002500110088}">
    <text xml:space="preserve">Textfeld
</text>
  </threadedComment>
  <threadedComment ref="X77" personId="{74C8B8BF-E078-EAC1-E960-A055FF65D85A}" id="{005D0024-000D-46D9-9C9C-00AF00390057}">
    <text xml:space="preserve">Textfeld
</text>
  </threadedComment>
  <threadedComment ref="Y77" personId="{74C8B8BF-E078-EAC1-E960-A055FF65D85A}" id="{00AA00C7-0018-4ACA-977F-00A9007F0097}">
    <text xml:space="preserve">Textfeld
</text>
  </threadedComment>
  <threadedComment ref="Z77" personId="{74C8B8BF-E078-EAC1-E960-A055FF65D85A}" id="{00790058-009C-4A3B-9B07-00DA008600A7}">
    <text xml:space="preserve">Textfeld
</text>
  </threadedComment>
  <threadedComment ref="I78" personId="{1B91C401-CF4B-951C-D16A-7E79B843C6D1}" id="{00BD0053-002D-4C1C-9A0F-009400C400E5}">
    <text xml:space="preserve">CO2-Wert
</text>
  </threadedComment>
  <threadedComment ref="J78" personId="{1B91C401-CF4B-951C-D16A-7E79B843C6D1}" id="{0026000F-0053-4990-ADC0-00D1000E004B}">
    <text xml:space="preserve">CO2-Wert
</text>
  </threadedComment>
  <threadedComment ref="K78" personId="{1B91C401-CF4B-951C-D16A-7E79B843C6D1}" id="{004A005D-005F-443A-A5E0-007500660086}">
    <text xml:space="preserve">CO2-Wert
</text>
  </threadedComment>
  <threadedComment ref="L78" personId="{1B91C401-CF4B-951C-D16A-7E79B843C6D1}" id="{00B70095-00E4-4B16-8ACB-007F00220047}">
    <text xml:space="preserve">CO2-Wert
</text>
  </threadedComment>
  <threadedComment ref="M78" personId="{1B91C401-CF4B-951C-D16A-7E79B843C6D1}" id="{001C00AC-0058-40D4-A456-0009008900AA}">
    <text xml:space="preserve">CO2-Wert
</text>
  </threadedComment>
  <threadedComment ref="N78" personId="{1B91C401-CF4B-951C-D16A-7E79B843C6D1}" id="{004700D1-0025-40F8-B062-0061007F009A}">
    <text xml:space="preserve">CO2-Wert
</text>
  </threadedComment>
  <threadedComment ref="O78" personId="{1B91C401-CF4B-951C-D16A-7E79B843C6D1}" id="{00440060-009C-4531-86B7-008400E40046}">
    <text xml:space="preserve">CO2-Wert
</text>
  </threadedComment>
  <threadedComment ref="P78" personId="{1B91C401-CF4B-951C-D16A-7E79B843C6D1}" id="{001100C2-00B5-42A0-87A3-0025000B0013}">
    <text xml:space="preserve">CO2-Wert
</text>
  </threadedComment>
  <threadedComment ref="Q78" personId="{1B91C401-CF4B-951C-D16A-7E79B843C6D1}" id="{001F00A2-004B-42C8-A0B9-00E4009400C5}">
    <text xml:space="preserve">CO2-Wert
</text>
  </threadedComment>
  <threadedComment ref="R78" personId="{1B91C401-CF4B-951C-D16A-7E79B843C6D1}" id="{00C100E8-0007-4541-9B4F-007B00AF0025}">
    <text xml:space="preserve">CO2-Wert
</text>
  </threadedComment>
  <threadedComment ref="S78" personId="{1B91C401-CF4B-951C-D16A-7E79B843C6D1}" id="{002B008F-0095-4F83-B98D-00F200C6008B}">
    <text xml:space="preserve">CO2-Wert
</text>
  </threadedComment>
  <threadedComment ref="T78" personId="{1B91C401-CF4B-951C-D16A-7E79B843C6D1}" id="{005400D4-00DF-4D5C-B8D5-008200080010}">
    <text xml:space="preserve">CO2-Wert
</text>
  </threadedComment>
  <threadedComment ref="U78" personId="{1B91C401-CF4B-951C-D16A-7E79B843C6D1}" id="{00A200C1-0096-47C0-A7E3-003C0014009E}">
    <text xml:space="preserve">CO2-Wert
</text>
  </threadedComment>
  <threadedComment ref="V78" personId="{1B91C401-CF4B-951C-D16A-7E79B843C6D1}" id="{00060067-0034-4ED7-BA5A-0070000B004D}">
    <text xml:space="preserve">CO2-Wert
</text>
  </threadedComment>
  <threadedComment ref="W78" personId="{1B91C401-CF4B-951C-D16A-7E79B843C6D1}" id="{00320051-0015-42A7-A2B8-00AC0022002F}">
    <text xml:space="preserve">CO2-Wert
</text>
  </threadedComment>
  <threadedComment ref="X78" personId="{1B91C401-CF4B-951C-D16A-7E79B843C6D1}" id="{00980081-00C0-4C57-8EE6-00AA00420075}">
    <text xml:space="preserve">CO2-Wert
</text>
  </threadedComment>
  <threadedComment ref="Y78" personId="{1B91C401-CF4B-951C-D16A-7E79B843C6D1}" id="{00C100C3-00CB-4D58-83B3-008A00E40069}">
    <text xml:space="preserve">CO2-Wert
</text>
  </threadedComment>
  <threadedComment ref="Z78" personId="{1B91C401-CF4B-951C-D16A-7E79B843C6D1}" id="{0016008D-007C-4AD5-8D57-00E000C5000E}">
    <text xml:space="preserve">CO2-Wert
</text>
  </threadedComment>
  <threadedComment ref="I79" personId="{74C8B8BF-E078-EAC1-E960-A055FF65D85A}" id="{00D9005D-00CB-4419-BA6D-00D500C000A5}">
    <text xml:space="preserve">Textfeld
</text>
  </threadedComment>
  <threadedComment ref="J79" personId="{74C8B8BF-E078-EAC1-E960-A055FF65D85A}" id="{0073006F-00C9-4665-8E54-003900EA0076}">
    <text xml:space="preserve">Textfeld
</text>
  </threadedComment>
  <threadedComment ref="K79" personId="{74C8B8BF-E078-EAC1-E960-A055FF65D85A}" id="{00420027-00F6-4AF6-988C-00FF0055008A}">
    <text xml:space="preserve">Textfeld
</text>
  </threadedComment>
  <threadedComment ref="L79" personId="{74C8B8BF-E078-EAC1-E960-A055FF65D85A}" id="{006D0069-0085-48B5-9CFC-005F00630069}">
    <text xml:space="preserve">Textfeld
</text>
  </threadedComment>
  <threadedComment ref="M79" personId="{74C8B8BF-E078-EAC1-E960-A055FF65D85A}" id="{002A0000-0059-4F09-B1C7-00100093006C}">
    <text xml:space="preserve">Textfeld
</text>
  </threadedComment>
  <threadedComment ref="N79" personId="{74C8B8BF-E078-EAC1-E960-A055FF65D85A}" id="{008D0039-009E-4F9D-856D-00FC0091005A}">
    <text xml:space="preserve">Textfeld
</text>
  </threadedComment>
  <threadedComment ref="O79" personId="{74C8B8BF-E078-EAC1-E960-A055FF65D85A}" id="{009800B8-0047-43AC-9737-008800AA00EA}">
    <text xml:space="preserve">Textfeld
</text>
  </threadedComment>
  <threadedComment ref="P79" personId="{74C8B8BF-E078-EAC1-E960-A055FF65D85A}" id="{0028002F-008D-4C96-9BD8-00F4000E0021}">
    <text xml:space="preserve">Textfeld
</text>
  </threadedComment>
  <threadedComment ref="Q79" personId="{74C8B8BF-E078-EAC1-E960-A055FF65D85A}" id="{00FC00C5-00CE-4264-90D2-009900410053}">
    <text xml:space="preserve">Textfeld
</text>
  </threadedComment>
  <threadedComment ref="R79" personId="{74C8B8BF-E078-EAC1-E960-A055FF65D85A}" id="{00B800BE-0002-4A15-A647-00F40016008A}">
    <text xml:space="preserve">Textfeld
</text>
  </threadedComment>
  <threadedComment ref="S79" personId="{74C8B8BF-E078-EAC1-E960-A055FF65D85A}" id="{00F7003B-00A4-48A3-A958-00BC00B30059}">
    <text xml:space="preserve">Textfeld
</text>
  </threadedComment>
  <threadedComment ref="T79" personId="{74C8B8BF-E078-EAC1-E960-A055FF65D85A}" id="{00AB0082-00C3-43A9-A519-002F008A00FA}">
    <text xml:space="preserve">Textfeld
</text>
  </threadedComment>
  <threadedComment ref="U79" personId="{74C8B8BF-E078-EAC1-E960-A055FF65D85A}" id="{00EF0098-00A7-4ACE-B193-000F00760026}">
    <text xml:space="preserve">Textfeld
</text>
  </threadedComment>
  <threadedComment ref="V79" personId="{74C8B8BF-E078-EAC1-E960-A055FF65D85A}" id="{003D003C-0000-4826-9C2C-00D70009005F}">
    <text xml:space="preserve">Textfeld
</text>
  </threadedComment>
  <threadedComment ref="W79" personId="{74C8B8BF-E078-EAC1-E960-A055FF65D85A}" id="{00CF001C-0012-40B0-9B59-00F100A100F9}">
    <text xml:space="preserve">Textfeld
</text>
  </threadedComment>
  <threadedComment ref="X79" personId="{74C8B8BF-E078-EAC1-E960-A055FF65D85A}" id="{00D0009B-00AF-4E8C-9FD0-006700EA00A3}">
    <text xml:space="preserve">Textfeld
</text>
  </threadedComment>
  <threadedComment ref="Y79" personId="{74C8B8BF-E078-EAC1-E960-A055FF65D85A}" id="{00CD00DC-00B7-49AB-A725-000B002C0031}">
    <text xml:space="preserve">Textfeld
</text>
  </threadedComment>
  <threadedComment ref="Z79" personId="{74C8B8BF-E078-EAC1-E960-A055FF65D85A}" id="{007C00C6-00DC-45CC-B3BA-00C5007C008C}">
    <text xml:space="preserve">Textfeld
</text>
  </threadedComment>
  <threadedComment ref="I80" personId="{1B91C401-CF4B-951C-D16A-7E79B843C6D1}" id="{000C0050-00D3-4904-A99A-0022002A0055}">
    <text xml:space="preserve">CO2-Wert
</text>
  </threadedComment>
  <threadedComment ref="J80" personId="{1B91C401-CF4B-951C-D16A-7E79B843C6D1}" id="{00610059-005B-4D58-AD2E-00E2000F00E6}">
    <text xml:space="preserve">CO2-Wert
</text>
  </threadedComment>
  <threadedComment ref="K80" personId="{1B91C401-CF4B-951C-D16A-7E79B843C6D1}" id="{001A006B-00AE-4222-804A-00D300A5008D}">
    <text xml:space="preserve">CO2-Wert
</text>
  </threadedComment>
  <threadedComment ref="L80" personId="{1B91C401-CF4B-951C-D16A-7E79B843C6D1}" id="{0050006E-0055-4975-9008-00E9006D008B}">
    <text xml:space="preserve">CO2-Wert
</text>
  </threadedComment>
  <threadedComment ref="M80" personId="{1B91C401-CF4B-951C-D16A-7E79B843C6D1}" id="{00850021-000F-459E-A0D6-00DB001D00B0}">
    <text xml:space="preserve">CO2-Wert
</text>
  </threadedComment>
  <threadedComment ref="N80" personId="{1B91C401-CF4B-951C-D16A-7E79B843C6D1}" id="{00AB0033-0081-40C5-A877-00060060005B}">
    <text xml:space="preserve">CO2-Wert
</text>
  </threadedComment>
  <threadedComment ref="O80" personId="{1B91C401-CF4B-951C-D16A-7E79B843C6D1}" id="{00E90034-00AD-4E07-B580-001C00BB0052}">
    <text xml:space="preserve">CO2-Wert
</text>
  </threadedComment>
  <threadedComment ref="P80" personId="{1B91C401-CF4B-951C-D16A-7E79B843C6D1}" id="{00190063-00C1-4355-B2AD-00A100010098}">
    <text xml:space="preserve">CO2-Wert
</text>
  </threadedComment>
  <threadedComment ref="Q80" personId="{1B91C401-CF4B-951C-D16A-7E79B843C6D1}" id="{00F000CB-0028-4061-8AF7-00FD003600E1}">
    <text xml:space="preserve">CO2-Wert
</text>
  </threadedComment>
  <threadedComment ref="R80" personId="{1B91C401-CF4B-951C-D16A-7E79B843C6D1}" id="{003D00DC-009B-4519-92FB-006600D500E5}">
    <text xml:space="preserve">CO2-Wert
</text>
  </threadedComment>
  <threadedComment ref="S80" personId="{1B91C401-CF4B-951C-D16A-7E79B843C6D1}" id="{004A007D-0061-41A0-AEE9-003E00580008}">
    <text xml:space="preserve">CO2-Wert
</text>
  </threadedComment>
  <threadedComment ref="T80" personId="{1B91C401-CF4B-951C-D16A-7E79B843C6D1}" id="{00C80079-0048-43AA-98E3-00DC006500E6}">
    <text xml:space="preserve">CO2-Wert
</text>
  </threadedComment>
  <threadedComment ref="U80" personId="{1B91C401-CF4B-951C-D16A-7E79B843C6D1}" id="{002D00EF-0082-42D3-BCAB-002400180003}">
    <text xml:space="preserve">CO2-Wert
</text>
  </threadedComment>
  <threadedComment ref="V80" personId="{1B91C401-CF4B-951C-D16A-7E79B843C6D1}" id="{00D70035-0044-4820-89D3-00D3005D001A}">
    <text xml:space="preserve">CO2-Wert
</text>
  </threadedComment>
  <threadedComment ref="W80" personId="{1B91C401-CF4B-951C-D16A-7E79B843C6D1}" id="{0002007A-00F9-450E-9C32-002F001E0084}">
    <text xml:space="preserve">CO2-Wert
</text>
  </threadedComment>
  <threadedComment ref="X80" personId="{1B91C401-CF4B-951C-D16A-7E79B843C6D1}" id="{005700DA-002A-4599-9CCB-0047004C000A}">
    <text xml:space="preserve">CO2-Wert
</text>
  </threadedComment>
  <threadedComment ref="Y80" personId="{1B91C401-CF4B-951C-D16A-7E79B843C6D1}" id="{00A2007B-0065-4536-9154-00E300F900AA}">
    <text xml:space="preserve">CO2-Wert
</text>
  </threadedComment>
  <threadedComment ref="Z80" personId="{1B91C401-CF4B-951C-D16A-7E79B843C6D1}" id="{006200C3-002C-4E4C-B3EB-0010003A0044}">
    <text xml:space="preserve">CO2-Wert
</text>
  </threadedComment>
  <threadedComment ref="I81" personId="{74C8B8BF-E078-EAC1-E960-A055FF65D85A}" id="{00BF0082-003C-4E11-BEB5-00D6006300FA}">
    <text xml:space="preserve">Textfeld
</text>
  </threadedComment>
  <threadedComment ref="J81" personId="{74C8B8BF-E078-EAC1-E960-A055FF65D85A}" id="{00E700F3-0031-465D-AFCF-00D100080042}">
    <text xml:space="preserve">Textfeld
</text>
  </threadedComment>
  <threadedComment ref="K81" personId="{74C8B8BF-E078-EAC1-E960-A055FF65D85A}" id="{005600F5-003A-4931-AF2E-004C001A007D}">
    <text xml:space="preserve">Textfeld
</text>
  </threadedComment>
  <threadedComment ref="L81" personId="{74C8B8BF-E078-EAC1-E960-A055FF65D85A}" id="{003B00A0-0090-4E37-9931-002300050037}">
    <text xml:space="preserve">Textfeld
</text>
  </threadedComment>
  <threadedComment ref="M81" personId="{74C8B8BF-E078-EAC1-E960-A055FF65D85A}" id="{00B000DF-00A1-4B15-80F5-0065005C00AB}">
    <text xml:space="preserve">Textfeld
</text>
  </threadedComment>
  <threadedComment ref="N81" personId="{74C8B8BF-E078-EAC1-E960-A055FF65D85A}" id="{00E8006C-0031-4D81-BD0C-00DA003F0018}">
    <text xml:space="preserve">Textfeld
</text>
  </threadedComment>
  <threadedComment ref="O81" personId="{74C8B8BF-E078-EAC1-E960-A055FF65D85A}" id="{002900D3-007E-4681-BD23-001300600036}">
    <text xml:space="preserve">Textfeld
</text>
  </threadedComment>
  <threadedComment ref="P81" personId="{74C8B8BF-E078-EAC1-E960-A055FF65D85A}" id="{005200A2-00DA-406E-BDA1-0088003E00A6}">
    <text xml:space="preserve">Textfeld
</text>
  </threadedComment>
  <threadedComment ref="Q81" personId="{74C8B8BF-E078-EAC1-E960-A055FF65D85A}" id="{006900A7-0003-434F-A29A-0072007200C8}">
    <text xml:space="preserve">Textfeld
</text>
  </threadedComment>
  <threadedComment ref="R81" personId="{74C8B8BF-E078-EAC1-E960-A055FF65D85A}" id="{008D00F9-004D-4D27-BCCA-00EF00E5004D}">
    <text xml:space="preserve">Textfeld
</text>
  </threadedComment>
  <threadedComment ref="S81" personId="{74C8B8BF-E078-EAC1-E960-A055FF65D85A}" id="{00AE00D0-00C6-4A7C-B788-007500AA0050}">
    <text xml:space="preserve">Textfeld
</text>
  </threadedComment>
  <threadedComment ref="T81" personId="{74C8B8BF-E078-EAC1-E960-A055FF65D85A}" id="{00150047-004F-4371-B877-007E003E001A}">
    <text xml:space="preserve">Textfeld
</text>
  </threadedComment>
  <threadedComment ref="U81" personId="{74C8B8BF-E078-EAC1-E960-A055FF65D85A}" id="{00680088-0054-4666-AA7E-002C004D00A3}">
    <text xml:space="preserve">Textfeld
</text>
  </threadedComment>
  <threadedComment ref="V81" personId="{74C8B8BF-E078-EAC1-E960-A055FF65D85A}" id="{003700F9-0093-4A84-8627-0073004600FF}">
    <text xml:space="preserve">Textfeld
</text>
  </threadedComment>
  <threadedComment ref="W81" personId="{74C8B8BF-E078-EAC1-E960-A055FF65D85A}" id="{00F00033-0019-4665-9E24-00380009001D}">
    <text xml:space="preserve">Textfeld
</text>
  </threadedComment>
  <threadedComment ref="X81" personId="{74C8B8BF-E078-EAC1-E960-A055FF65D85A}" id="{003400D1-0033-47F9-971D-00AD003D003F}">
    <text xml:space="preserve">Textfeld
</text>
  </threadedComment>
  <threadedComment ref="Y81" personId="{74C8B8BF-E078-EAC1-E960-A055FF65D85A}" id="{009000E5-0034-4AA6-A2CF-00CA00C9006C}">
    <text xml:space="preserve">Textfeld
</text>
  </threadedComment>
  <threadedComment ref="Z81" personId="{74C8B8BF-E078-EAC1-E960-A055FF65D85A}" id="{007E00F4-002D-45F9-A727-002A007F0089}">
    <text xml:space="preserve">Textfeld
</text>
  </threadedComment>
  <threadedComment ref="I82" personId="{1B91C401-CF4B-951C-D16A-7E79B843C6D1}" id="{004400FE-0020-48F1-A2E9-00A6000300BC}">
    <text xml:space="preserve">CO2-Wert
</text>
  </threadedComment>
  <threadedComment ref="J82" personId="{1B91C401-CF4B-951C-D16A-7E79B843C6D1}" id="{003E0090-00BB-4C0B-A30A-00CC003C00E8}">
    <text xml:space="preserve">CO2-Wert
</text>
  </threadedComment>
  <threadedComment ref="K82" personId="{1B91C401-CF4B-951C-D16A-7E79B843C6D1}" id="{00B20064-0094-4846-9FBC-00CD002E00EF}">
    <text xml:space="preserve">CO2-Wert
</text>
  </threadedComment>
  <threadedComment ref="L82" personId="{1B91C401-CF4B-951C-D16A-7E79B843C6D1}" id="{003F00A1-004B-46A9-80A0-00AA004D003C}">
    <text xml:space="preserve">CO2-Wert
</text>
  </threadedComment>
  <threadedComment ref="M82" personId="{1B91C401-CF4B-951C-D16A-7E79B843C6D1}" id="{00DD009B-00F9-4C11-803D-00FE00BA0001}">
    <text xml:space="preserve">CO2-Wert
</text>
  </threadedComment>
  <threadedComment ref="N82" personId="{1B91C401-CF4B-951C-D16A-7E79B843C6D1}" id="{00A1008F-00CF-4023-91BB-00A300C10006}">
    <text xml:space="preserve">CO2-Wert
</text>
  </threadedComment>
  <threadedComment ref="O82" personId="{1B91C401-CF4B-951C-D16A-7E79B843C6D1}" id="{005400E8-0098-47E3-8187-0083005D001B}">
    <text xml:space="preserve">CO2-Wert
</text>
  </threadedComment>
  <threadedComment ref="P82" personId="{1B91C401-CF4B-951C-D16A-7E79B843C6D1}" id="{00A000A9-006C-445F-8C48-007A00D100BA}">
    <text xml:space="preserve">CO2-Wert
</text>
  </threadedComment>
  <threadedComment ref="Q82" personId="{1B91C401-CF4B-951C-D16A-7E79B843C6D1}" id="{00E8007E-0090-4054-A58D-00ED00C80083}">
    <text xml:space="preserve">CO2-Wert
</text>
  </threadedComment>
  <threadedComment ref="R82" personId="{1B91C401-CF4B-951C-D16A-7E79B843C6D1}" id="{00E20085-00BB-4AB0-BBE8-00F700C500EB}">
    <text xml:space="preserve">CO2-Wert
</text>
  </threadedComment>
  <threadedComment ref="S82" personId="{1B91C401-CF4B-951C-D16A-7E79B843C6D1}" id="{003A00FB-0057-4A60-8D49-009100E80025}">
    <text xml:space="preserve">CO2-Wert
</text>
  </threadedComment>
  <threadedComment ref="T82" personId="{1B91C401-CF4B-951C-D16A-7E79B843C6D1}" id="{003500E0-0042-4988-B1E7-00FA00A700F7}">
    <text xml:space="preserve">CO2-Wert
</text>
  </threadedComment>
  <threadedComment ref="U82" personId="{1B91C401-CF4B-951C-D16A-7E79B843C6D1}" id="{00A40084-006D-4930-A5CF-0042007500DA}">
    <text xml:space="preserve">CO2-Wert
</text>
  </threadedComment>
  <threadedComment ref="V82" personId="{1B91C401-CF4B-951C-D16A-7E79B843C6D1}" id="{000200C5-0077-45D4-8928-004C00B50073}">
    <text xml:space="preserve">CO2-Wert
</text>
  </threadedComment>
  <threadedComment ref="W82" personId="{1B91C401-CF4B-951C-D16A-7E79B843C6D1}" id="{00020084-003D-4968-BE30-00BB004700E4}">
    <text xml:space="preserve">CO2-Wert
</text>
  </threadedComment>
  <threadedComment ref="X82" personId="{1B91C401-CF4B-951C-D16A-7E79B843C6D1}" id="{001500E7-0025-4640-8E9F-00AE00C50089}">
    <text xml:space="preserve">CO2-Wert
</text>
  </threadedComment>
  <threadedComment ref="Y82" personId="{1B91C401-CF4B-951C-D16A-7E79B843C6D1}" id="{007800C4-0013-4F1A-A89F-00F500C000C2}">
    <text xml:space="preserve">CO2-Wert
</text>
  </threadedComment>
  <threadedComment ref="Z82" personId="{1B91C401-CF4B-951C-D16A-7E79B843C6D1}" id="{00CF0064-0070-4A26-AEF9-00B1005F0041}">
    <text xml:space="preserve">CO2-Wert
</text>
  </threadedComment>
  <threadedComment ref="I83" personId="{74C8B8BF-E078-EAC1-E960-A055FF65D85A}" id="{00E600A4-0064-4F8D-87B1-00ED0098007D}">
    <text xml:space="preserve">Textfeld
</text>
  </threadedComment>
  <threadedComment ref="J83" personId="{74C8B8BF-E078-EAC1-E960-A055FF65D85A}" id="{00C3004D-002B-4C86-9307-004E0060008A}">
    <text xml:space="preserve">Textfeld
</text>
  </threadedComment>
  <threadedComment ref="K83" personId="{74C8B8BF-E078-EAC1-E960-A055FF65D85A}" id="{0010002B-00BB-4B9A-9F99-00AF0062002E}">
    <text xml:space="preserve">Textfeld
</text>
  </threadedComment>
  <threadedComment ref="L83" personId="{74C8B8BF-E078-EAC1-E960-A055FF65D85A}" id="{0009003D-0093-4FCA-A82B-0058007F00D2}">
    <text xml:space="preserve">Textfeld
</text>
  </threadedComment>
  <threadedComment ref="M83" personId="{74C8B8BF-E078-EAC1-E960-A055FF65D85A}" id="{001D0070-003A-4C43-BB36-006200CF00D9}">
    <text xml:space="preserve">Textfeld
</text>
  </threadedComment>
  <threadedComment ref="N83" personId="{74C8B8BF-E078-EAC1-E960-A055FF65D85A}" id="{0064002B-001E-4AED-A600-003100360099}">
    <text xml:space="preserve">Textfeld
</text>
  </threadedComment>
  <threadedComment ref="O83" personId="{74C8B8BF-E078-EAC1-E960-A055FF65D85A}" id="{0097001B-00CF-4A3D-A0C2-00BF00AE001E}">
    <text xml:space="preserve">Textfeld
</text>
  </threadedComment>
  <threadedComment ref="P83" personId="{74C8B8BF-E078-EAC1-E960-A055FF65D85A}" id="{00D80082-0021-41C8-8CA7-00800042005E}">
    <text xml:space="preserve">Textfeld
</text>
  </threadedComment>
  <threadedComment ref="Q83" personId="{74C8B8BF-E078-EAC1-E960-A055FF65D85A}" id="{00D00038-00ED-425F-BD69-00CE00780050}">
    <text xml:space="preserve">Textfeld
</text>
  </threadedComment>
  <threadedComment ref="R83" personId="{74C8B8BF-E078-EAC1-E960-A055FF65D85A}" id="{00A0001B-00BB-486B-80E3-0017006A0009}">
    <text xml:space="preserve">Textfeld
</text>
  </threadedComment>
  <threadedComment ref="S83" personId="{74C8B8BF-E078-EAC1-E960-A055FF65D85A}" id="{00790078-00E7-4568-812C-00B900050094}">
    <text xml:space="preserve">Textfeld
</text>
  </threadedComment>
  <threadedComment ref="T83" personId="{74C8B8BF-E078-EAC1-E960-A055FF65D85A}" id="{00C000C5-0009-4C66-96C2-002C001A0070}">
    <text xml:space="preserve">Textfeld
</text>
  </threadedComment>
  <threadedComment ref="U83" personId="{74C8B8BF-E078-EAC1-E960-A055FF65D85A}" id="{00770061-00EE-4FB8-9FAF-0013005700D6}">
    <text xml:space="preserve">Textfeld
</text>
  </threadedComment>
  <threadedComment ref="V83" personId="{74C8B8BF-E078-EAC1-E960-A055FF65D85A}" id="{00F300E5-00F7-4FC8-9743-00A000F9007D}">
    <text xml:space="preserve">Textfeld
</text>
  </threadedComment>
  <threadedComment ref="W83" personId="{74C8B8BF-E078-EAC1-E960-A055FF65D85A}" id="{00EB000C-0037-4112-8530-0037000F0077}">
    <text xml:space="preserve">Textfeld
</text>
  </threadedComment>
  <threadedComment ref="X83" personId="{74C8B8BF-E078-EAC1-E960-A055FF65D85A}" id="{007E00C9-00A6-4796-B04A-006F0078004E}">
    <text xml:space="preserve">Textfeld
</text>
  </threadedComment>
  <threadedComment ref="Y83" personId="{74C8B8BF-E078-EAC1-E960-A055FF65D85A}" id="{00E100ED-00B7-44B0-870B-00B300780010}">
    <text xml:space="preserve">Textfeld
</text>
  </threadedComment>
  <threadedComment ref="Z83" personId="{74C8B8BF-E078-EAC1-E960-A055FF65D85A}" id="{006300C4-00D8-490D-8A2C-004B00B30029}">
    <text xml:space="preserve">Textfeld
</text>
  </threadedComment>
  <threadedComment ref="I84" personId="{1B91C401-CF4B-951C-D16A-7E79B843C6D1}" id="{00460065-0055-41AF-A803-00AC003E00D9}">
    <text xml:space="preserve">CO2-Wert
</text>
  </threadedComment>
  <threadedComment ref="J84" personId="{1B91C401-CF4B-951C-D16A-7E79B843C6D1}" id="{006100BC-0051-4D58-85EB-0084006C00A2}">
    <text xml:space="preserve">CO2-Wert
</text>
  </threadedComment>
  <threadedComment ref="K84" personId="{1B91C401-CF4B-951C-D16A-7E79B843C6D1}" id="{00350076-00F5-41F2-87A5-009F009A00AB}">
    <text xml:space="preserve">CO2-Wert
</text>
  </threadedComment>
  <threadedComment ref="L84" personId="{1B91C401-CF4B-951C-D16A-7E79B843C6D1}" id="{00C10000-0002-47D4-8831-002200BF0031}">
    <text xml:space="preserve">CO2-Wert
</text>
  </threadedComment>
  <threadedComment ref="M84" personId="{1B91C401-CF4B-951C-D16A-7E79B843C6D1}" id="{006100DE-0084-48D5-8F8D-00D900D70017}">
    <text xml:space="preserve">CO2-Wert
</text>
  </threadedComment>
  <threadedComment ref="N84" personId="{1B91C401-CF4B-951C-D16A-7E79B843C6D1}" id="{00D100D0-008F-4418-9F44-00EF00DF003A}">
    <text xml:space="preserve">CO2-Wert
</text>
  </threadedComment>
  <threadedComment ref="O84" personId="{1B91C401-CF4B-951C-D16A-7E79B843C6D1}" id="{00E60050-0043-450A-933F-00CB00EC005C}">
    <text xml:space="preserve">CO2-Wert
</text>
  </threadedComment>
  <threadedComment ref="P84" personId="{1B91C401-CF4B-951C-D16A-7E79B843C6D1}" id="{0086001F-00E7-4062-A1C8-0081007700FC}">
    <text xml:space="preserve">CO2-Wert
</text>
  </threadedComment>
  <threadedComment ref="Q84" personId="{1B91C401-CF4B-951C-D16A-7E79B843C6D1}" id="{00950004-0038-4748-BB55-00D7008B00D1}">
    <text xml:space="preserve">CO2-Wert
</text>
  </threadedComment>
  <threadedComment ref="R84" personId="{1B91C401-CF4B-951C-D16A-7E79B843C6D1}" id="{0010000C-006B-481F-BC14-0096003F005D}">
    <text xml:space="preserve">CO2-Wert
</text>
  </threadedComment>
  <threadedComment ref="S84" personId="{1B91C401-CF4B-951C-D16A-7E79B843C6D1}" id="{00980023-005F-4597-9463-009B001A00A0}">
    <text xml:space="preserve">CO2-Wert
</text>
  </threadedComment>
  <threadedComment ref="T84" personId="{1B91C401-CF4B-951C-D16A-7E79B843C6D1}" id="{002E00A9-0071-4B5D-AB91-003E00D700ED}">
    <text xml:space="preserve">CO2-Wert
</text>
  </threadedComment>
  <threadedComment ref="U84" personId="{1B91C401-CF4B-951C-D16A-7E79B843C6D1}" id="{001F00E1-001D-40F9-9916-003B002600D0}">
    <text xml:space="preserve">CO2-Wert
</text>
  </threadedComment>
  <threadedComment ref="V84" personId="{1B91C401-CF4B-951C-D16A-7E79B843C6D1}" id="{00D100FB-009E-468E-9A2F-000500C50002}">
    <text xml:space="preserve">CO2-Wert
</text>
  </threadedComment>
  <threadedComment ref="W84" personId="{1B91C401-CF4B-951C-D16A-7E79B843C6D1}" id="{00BE0033-0086-4BFE-B049-00F600D80086}">
    <text xml:space="preserve">CO2-Wert
</text>
  </threadedComment>
  <threadedComment ref="X84" personId="{1B91C401-CF4B-951C-D16A-7E79B843C6D1}" id="{00F100E1-0068-460B-ACB4-009D00470026}">
    <text xml:space="preserve">CO2-Wert
</text>
  </threadedComment>
  <threadedComment ref="Y84" personId="{1B91C401-CF4B-951C-D16A-7E79B843C6D1}" id="{002400CB-00C4-4B97-A07C-00650053002B}">
    <text xml:space="preserve">CO2-Wert
</text>
  </threadedComment>
  <threadedComment ref="Z84" personId="{1B91C401-CF4B-951C-D16A-7E79B843C6D1}" id="{006500E0-0029-42BD-9793-00BA009A0093}">
    <text xml:space="preserve">CO2-Wert
</text>
  </threadedComment>
  <threadedComment ref="I85" personId="{74C8B8BF-E078-EAC1-E960-A055FF65D85A}" id="{005600DB-00C2-43A9-9CC5-0098002F006C}">
    <text xml:space="preserve">Textfeld
</text>
  </threadedComment>
  <threadedComment ref="J85" personId="{74C8B8BF-E078-EAC1-E960-A055FF65D85A}" id="{00770053-00A7-4385-9BBB-004800800070}">
    <text xml:space="preserve">Textfeld
</text>
  </threadedComment>
  <threadedComment ref="K85" personId="{74C8B8BF-E078-EAC1-E960-A055FF65D85A}" id="{00EF0001-000F-42C0-B408-00300021008D}">
    <text xml:space="preserve">Textfeld
</text>
  </threadedComment>
  <threadedComment ref="L85" personId="{74C8B8BF-E078-EAC1-E960-A055FF65D85A}" id="{0064003B-004B-4A07-9649-0071009000ED}">
    <text xml:space="preserve">Textfeld
</text>
  </threadedComment>
  <threadedComment ref="M85" personId="{74C8B8BF-E078-EAC1-E960-A055FF65D85A}" id="{00ED0033-0081-4B66-AE03-00E700CA00B0}">
    <text xml:space="preserve">Textfeld
</text>
  </threadedComment>
  <threadedComment ref="N85" personId="{74C8B8BF-E078-EAC1-E960-A055FF65D85A}" id="{008900B6-00D0-47A1-8F5C-0076009300D2}">
    <text xml:space="preserve">Textfeld
</text>
  </threadedComment>
  <threadedComment ref="O85" personId="{74C8B8BF-E078-EAC1-E960-A055FF65D85A}" id="{00AC0081-0051-49AE-8986-00D10085001E}">
    <text xml:space="preserve">Textfeld
</text>
  </threadedComment>
  <threadedComment ref="P85" personId="{74C8B8BF-E078-EAC1-E960-A055FF65D85A}" id="{00F0007A-00EE-4251-9910-002E000B00D3}">
    <text xml:space="preserve">Textfeld
</text>
  </threadedComment>
  <threadedComment ref="Q85" personId="{74C8B8BF-E078-EAC1-E960-A055FF65D85A}" id="{001000AB-00ED-4195-A7BA-0070009E00FB}">
    <text xml:space="preserve">Textfeld
</text>
  </threadedComment>
  <threadedComment ref="R85" personId="{74C8B8BF-E078-EAC1-E960-A055FF65D85A}" id="{007500B2-00A2-4971-B5FD-000C001700D0}">
    <text xml:space="preserve">Textfeld
</text>
  </threadedComment>
  <threadedComment ref="S85" personId="{74C8B8BF-E078-EAC1-E960-A055FF65D85A}" id="{007600DF-009F-40FE-B534-00C2004900F8}">
    <text xml:space="preserve">Textfeld
</text>
  </threadedComment>
  <threadedComment ref="T85" personId="{74C8B8BF-E078-EAC1-E960-A055FF65D85A}" id="{006400B5-00D4-47DA-8007-00DF006600FD}">
    <text xml:space="preserve">Textfeld
</text>
  </threadedComment>
  <threadedComment ref="U85" personId="{74C8B8BF-E078-EAC1-E960-A055FF65D85A}" id="{007B00DC-00B5-4D6B-9C3A-007800260008}">
    <text xml:space="preserve">Textfeld
</text>
  </threadedComment>
  <threadedComment ref="V85" personId="{74C8B8BF-E078-EAC1-E960-A055FF65D85A}" id="{00EB003F-00D1-4F18-B82D-005800EF0032}">
    <text xml:space="preserve">Textfeld
</text>
  </threadedComment>
  <threadedComment ref="W85" personId="{74C8B8BF-E078-EAC1-E960-A055FF65D85A}" id="{00D00048-007B-48C1-BCC9-009B0041001B}">
    <text xml:space="preserve">Textfeld
</text>
  </threadedComment>
  <threadedComment ref="X85" personId="{74C8B8BF-E078-EAC1-E960-A055FF65D85A}" id="{00CB00E1-005C-4F4A-9CC5-00F7009300E0}">
    <text xml:space="preserve">Textfeld
</text>
  </threadedComment>
  <threadedComment ref="Y85" personId="{74C8B8BF-E078-EAC1-E960-A055FF65D85A}" id="{008600D5-0040-49D2-A4D3-003E00EC00BF}">
    <text xml:space="preserve">Textfeld
</text>
  </threadedComment>
  <threadedComment ref="Z85" personId="{74C8B8BF-E078-EAC1-E960-A055FF65D85A}" id="{004900E9-003E-4E8E-9B36-0068006B006E}">
    <text xml:space="preserve">Textfeld
</text>
  </threadedComment>
  <threadedComment ref="I86" personId="{1B91C401-CF4B-951C-D16A-7E79B843C6D1}" id="{00DD00FC-0018-4D74-AB7A-00B300C3000F}">
    <text xml:space="preserve">CO2-Wert
</text>
  </threadedComment>
  <threadedComment ref="J86" personId="{1B91C401-CF4B-951C-D16A-7E79B843C6D1}" id="{00DD008F-0094-499D-8CCE-007D0023009D}">
    <text xml:space="preserve">CO2-Wert
</text>
  </threadedComment>
  <threadedComment ref="K86" personId="{1B91C401-CF4B-951C-D16A-7E79B843C6D1}" id="{0079003D-0045-455A-B290-00E7003700D2}">
    <text xml:space="preserve">CO2-Wert
</text>
  </threadedComment>
  <threadedComment ref="L86" personId="{1B91C401-CF4B-951C-D16A-7E79B843C6D1}" id="{000A00D6-0023-4971-A441-006F00550068}">
    <text xml:space="preserve">CO2-Wert
</text>
  </threadedComment>
  <threadedComment ref="M86" personId="{1B91C401-CF4B-951C-D16A-7E79B843C6D1}" id="{00070091-0041-4800-AC3F-008300AA004B}">
    <text xml:space="preserve">CO2-Wert
</text>
  </threadedComment>
  <threadedComment ref="N86" personId="{1B91C401-CF4B-951C-D16A-7E79B843C6D1}" id="{00B0005D-0023-4DBA-8706-00BE00A9008F}">
    <text xml:space="preserve">CO2-Wert
</text>
  </threadedComment>
  <threadedComment ref="O86" personId="{1B91C401-CF4B-951C-D16A-7E79B843C6D1}" id="{002C002B-009A-411A-B479-006D00FC00F5}">
    <text xml:space="preserve">CO2-Wert
</text>
  </threadedComment>
  <threadedComment ref="P86" personId="{1B91C401-CF4B-951C-D16A-7E79B843C6D1}" id="{00820095-005A-4A5F-A7BC-0005009E0080}">
    <text xml:space="preserve">CO2-Wert
</text>
  </threadedComment>
  <threadedComment ref="Q86" personId="{1B91C401-CF4B-951C-D16A-7E79B843C6D1}" id="{00CD002B-0050-482A-965F-00FB003C00C2}">
    <text xml:space="preserve">CO2-Wert
</text>
  </threadedComment>
  <threadedComment ref="R86" personId="{1B91C401-CF4B-951C-D16A-7E79B843C6D1}" id="{002C00A2-00C8-4176-BC2B-00D6002F005B}">
    <text xml:space="preserve">CO2-Wert
</text>
  </threadedComment>
  <threadedComment ref="S86" personId="{1B91C401-CF4B-951C-D16A-7E79B843C6D1}" id="{00C40064-0011-460A-B1A2-008700C50015}">
    <text xml:space="preserve">CO2-Wert
</text>
  </threadedComment>
  <threadedComment ref="T86" personId="{1B91C401-CF4B-951C-D16A-7E79B843C6D1}" id="{0055002D-001E-41E0-ABB6-009700E400BA}">
    <text xml:space="preserve">CO2-Wert
</text>
  </threadedComment>
  <threadedComment ref="U86" personId="{1B91C401-CF4B-951C-D16A-7E79B843C6D1}" id="{0079002F-00E5-4829-9108-00FE00640094}">
    <text xml:space="preserve">CO2-Wert
</text>
  </threadedComment>
  <threadedComment ref="V86" personId="{1B91C401-CF4B-951C-D16A-7E79B843C6D1}" id="{00D800D9-00E6-43AB-ABF6-005200BD0008}">
    <text xml:space="preserve">CO2-Wert
</text>
  </threadedComment>
  <threadedComment ref="W86" personId="{1B91C401-CF4B-951C-D16A-7E79B843C6D1}" id="{00EC00A5-0087-40DA-9A20-0084002E001C}">
    <text xml:space="preserve">CO2-Wert
</text>
  </threadedComment>
  <threadedComment ref="X86" personId="{1B91C401-CF4B-951C-D16A-7E79B843C6D1}" id="{00840087-00FC-47EF-B0BD-005A007500D1}">
    <text xml:space="preserve">CO2-Wert
</text>
  </threadedComment>
  <threadedComment ref="Y86" personId="{1B91C401-CF4B-951C-D16A-7E79B843C6D1}" id="{0029002A-00E6-459E-BAC1-007F00DC002D}">
    <text xml:space="preserve">CO2-Wert
</text>
  </threadedComment>
  <threadedComment ref="Z86" personId="{1B91C401-CF4B-951C-D16A-7E79B843C6D1}" id="{00AA00DE-00BF-4AC1-996F-006C00790095}">
    <text xml:space="preserve">CO2-Wert
</text>
  </threadedComment>
  <threadedComment ref="I87" personId="{74C8B8BF-E078-EAC1-E960-A055FF65D85A}" id="{00FF00A1-0079-44B6-A112-004B00EA008A}">
    <text xml:space="preserve">Textfeld
</text>
  </threadedComment>
  <threadedComment ref="J87" personId="{74C8B8BF-E078-EAC1-E960-A055FF65D85A}" id="{00E80067-00C2-4815-A2D5-0048003F00B1}">
    <text xml:space="preserve">Textfeld
</text>
  </threadedComment>
  <threadedComment ref="K87" personId="{74C8B8BF-E078-EAC1-E960-A055FF65D85A}" id="{001F00E7-0093-4787-9C7A-008600030011}">
    <text xml:space="preserve">Textfeld
</text>
  </threadedComment>
  <threadedComment ref="L87" personId="{74C8B8BF-E078-EAC1-E960-A055FF65D85A}" id="{00E40073-0074-4B06-85D1-0078000D000F}">
    <text xml:space="preserve">Textfeld
</text>
  </threadedComment>
  <threadedComment ref="M87" personId="{74C8B8BF-E078-EAC1-E960-A055FF65D85A}" id="{00940060-00C1-4961-867B-00DD00AA0001}">
    <text xml:space="preserve">Textfeld
</text>
  </threadedComment>
  <threadedComment ref="N87" personId="{74C8B8BF-E078-EAC1-E960-A055FF65D85A}" id="{00370039-00FF-4322-A69B-006000C60053}">
    <text xml:space="preserve">Textfeld
</text>
  </threadedComment>
  <threadedComment ref="O87" personId="{74C8B8BF-E078-EAC1-E960-A055FF65D85A}" id="{006600AF-0053-4D01-AC9B-007100E40097}">
    <text xml:space="preserve">Textfeld
</text>
  </threadedComment>
  <threadedComment ref="P87" personId="{74C8B8BF-E078-EAC1-E960-A055FF65D85A}" id="{000600A0-00A5-432C-9C08-00E8004100E5}">
    <text xml:space="preserve">Textfeld
</text>
  </threadedComment>
  <threadedComment ref="Q87" personId="{74C8B8BF-E078-EAC1-E960-A055FF65D85A}" id="{00A90011-0042-4935-BA9A-00EF00F500E9}">
    <text xml:space="preserve">Textfeld
</text>
  </threadedComment>
  <threadedComment ref="R87" personId="{74C8B8BF-E078-EAC1-E960-A055FF65D85A}" id="{0070002E-00CC-44A7-83CA-008300C800D3}">
    <text xml:space="preserve">Textfeld
</text>
  </threadedComment>
  <threadedComment ref="S87" personId="{74C8B8BF-E078-EAC1-E960-A055FF65D85A}" id="{00DE0053-0040-424A-830B-00A200A100C2}">
    <text xml:space="preserve">Textfeld
</text>
  </threadedComment>
  <threadedComment ref="T87" personId="{74C8B8BF-E078-EAC1-E960-A055FF65D85A}" id="{00E70070-0028-4E23-A34F-00ED007D00C9}">
    <text xml:space="preserve">Textfeld
</text>
  </threadedComment>
  <threadedComment ref="U87" personId="{74C8B8BF-E078-EAC1-E960-A055FF65D85A}" id="{002600B2-0081-4567-A8AD-00E300EA000F}">
    <text xml:space="preserve">Textfeld
</text>
  </threadedComment>
  <threadedComment ref="V87" personId="{74C8B8BF-E078-EAC1-E960-A055FF65D85A}" id="{00CC0048-00DE-4C8F-A528-004F00FD009B}">
    <text xml:space="preserve">Textfeld
</text>
  </threadedComment>
  <threadedComment ref="W87" personId="{74C8B8BF-E078-EAC1-E960-A055FF65D85A}" id="{00F900AA-00FE-43CD-966F-00AE00FA0099}">
    <text xml:space="preserve">Textfeld
</text>
  </threadedComment>
  <threadedComment ref="X87" personId="{74C8B8BF-E078-EAC1-E960-A055FF65D85A}" id="{0069009E-00A9-4028-99CE-0030009A00C3}">
    <text xml:space="preserve">Textfeld
</text>
  </threadedComment>
  <threadedComment ref="Y87" personId="{74C8B8BF-E078-EAC1-E960-A055FF65D85A}" id="{006D008F-0091-4C40-AB23-005500FC00AF}">
    <text xml:space="preserve">Textfeld
</text>
  </threadedComment>
  <threadedComment ref="Z87" personId="{74C8B8BF-E078-EAC1-E960-A055FF65D85A}" id="{00E30078-008E-4BF7-B6E2-005F001D006A}">
    <text xml:space="preserve">Textfeld
</text>
  </threadedComment>
  <threadedComment ref="I88" personId="{1B91C401-CF4B-951C-D16A-7E79B843C6D1}" id="{002A0018-00B6-4046-8955-004C000A002F}">
    <text xml:space="preserve">CO2-Wert
</text>
  </threadedComment>
  <threadedComment ref="J88" personId="{1B91C401-CF4B-951C-D16A-7E79B843C6D1}" id="{009B004E-00BC-4F16-9E71-00E600450002}">
    <text xml:space="preserve">CO2-Wert
</text>
  </threadedComment>
  <threadedComment ref="K88" personId="{1B91C401-CF4B-951C-D16A-7E79B843C6D1}" id="{0051002F-00DA-4ABD-9E70-00AB00B60036}">
    <text xml:space="preserve">CO2-Wert
</text>
  </threadedComment>
  <threadedComment ref="L88" personId="{1B91C401-CF4B-951C-D16A-7E79B843C6D1}" id="{00EA002F-0006-420F-88C6-005D00FD0011}">
    <text xml:space="preserve">CO2-Wert
</text>
  </threadedComment>
  <threadedComment ref="M88" personId="{1B91C401-CF4B-951C-D16A-7E79B843C6D1}" id="{003D003A-00B6-418D-8489-00E1008D00DB}">
    <text xml:space="preserve">CO2-Wert
</text>
  </threadedComment>
  <threadedComment ref="N88" personId="{1B91C401-CF4B-951C-D16A-7E79B843C6D1}" id="{00A000D5-0000-4DBF-9F56-00E400C90041}">
    <text xml:space="preserve">CO2-Wert
</text>
  </threadedComment>
  <threadedComment ref="O88" personId="{1B91C401-CF4B-951C-D16A-7E79B843C6D1}" id="{00E900AB-000E-435B-9854-001E00D4002A}">
    <text xml:space="preserve">CO2-Wert
</text>
  </threadedComment>
  <threadedComment ref="P88" personId="{1B91C401-CF4B-951C-D16A-7E79B843C6D1}" id="{00A7007F-00CA-4CE9-B0DE-006000FF003F}">
    <text xml:space="preserve">CO2-Wert
</text>
  </threadedComment>
  <threadedComment ref="Q88" personId="{1B91C401-CF4B-951C-D16A-7E79B843C6D1}" id="{005D0035-0039-4696-8C6F-00E9009800EA}">
    <text xml:space="preserve">CO2-Wert
</text>
  </threadedComment>
  <threadedComment ref="R88" personId="{1B91C401-CF4B-951C-D16A-7E79B843C6D1}" id="{0098000C-000D-471E-AE6B-001C00350048}">
    <text xml:space="preserve">CO2-Wert
</text>
  </threadedComment>
  <threadedComment ref="S88" personId="{1B91C401-CF4B-951C-D16A-7E79B843C6D1}" id="{00E2008A-00A2-4B39-BE7F-008A005A00C8}">
    <text xml:space="preserve">CO2-Wert
</text>
  </threadedComment>
  <threadedComment ref="T88" personId="{1B91C401-CF4B-951C-D16A-7E79B843C6D1}" id="{004000BD-0087-4258-A97C-00820036007A}">
    <text xml:space="preserve">CO2-Wert
</text>
  </threadedComment>
  <threadedComment ref="U88" personId="{1B91C401-CF4B-951C-D16A-7E79B843C6D1}" id="{00DE00A3-0074-4EBB-805C-00000078003F}">
    <text xml:space="preserve">CO2-Wert
</text>
  </threadedComment>
  <threadedComment ref="V88" personId="{1B91C401-CF4B-951C-D16A-7E79B843C6D1}" id="{00900088-0042-44BB-A298-003C00C7001E}">
    <text xml:space="preserve">CO2-Wert
</text>
  </threadedComment>
  <threadedComment ref="W88" personId="{1B91C401-CF4B-951C-D16A-7E79B843C6D1}" id="{001600C9-00EB-4DA8-803C-00EF008F0078}">
    <text xml:space="preserve">CO2-Wert
</text>
  </threadedComment>
  <threadedComment ref="X88" personId="{1B91C401-CF4B-951C-D16A-7E79B843C6D1}" id="{00F70037-001E-4284-97C8-004D002E00A8}">
    <text xml:space="preserve">CO2-Wert
</text>
  </threadedComment>
  <threadedComment ref="Y88" personId="{1B91C401-CF4B-951C-D16A-7E79B843C6D1}" id="{00D1001A-00E5-41DE-836E-007E00B0001C}">
    <text xml:space="preserve">CO2-Wert
</text>
  </threadedComment>
  <threadedComment ref="Z88" personId="{1B91C401-CF4B-951C-D16A-7E79B843C6D1}" id="{008300F1-00E9-4B40-91C7-00F400B5007A}">
    <text xml:space="preserve">CO2-Wert
</text>
  </threadedComment>
  <threadedComment ref="I89" personId="{74C8B8BF-E078-EAC1-E960-A055FF65D85A}" id="{007A006F-004B-40B5-83FC-002700FB003E}">
    <text xml:space="preserve">Textfeld
</text>
  </threadedComment>
  <threadedComment ref="J89" personId="{74C8B8BF-E078-EAC1-E960-A055FF65D85A}" id="{00EF002D-0030-4634-A0E2-00EB004F00D7}">
    <text xml:space="preserve">Textfeld
</text>
  </threadedComment>
  <threadedComment ref="K89" personId="{74C8B8BF-E078-EAC1-E960-A055FF65D85A}" id="{000B0004-0095-4DD3-80C3-005200BE00C9}">
    <text xml:space="preserve">Textfeld
</text>
  </threadedComment>
  <threadedComment ref="L89" personId="{74C8B8BF-E078-EAC1-E960-A055FF65D85A}" id="{006100F3-0061-451E-9E85-004F00140053}">
    <text xml:space="preserve">Textfeld
</text>
  </threadedComment>
  <threadedComment ref="M89" personId="{74C8B8BF-E078-EAC1-E960-A055FF65D85A}" id="{004400D7-0094-468D-946A-008D00D10071}">
    <text xml:space="preserve">Textfeld
</text>
  </threadedComment>
  <threadedComment ref="N89" personId="{74C8B8BF-E078-EAC1-E960-A055FF65D85A}" id="{006700E3-0040-462F-9708-001C0052004E}">
    <text xml:space="preserve">Textfeld
</text>
  </threadedComment>
  <threadedComment ref="O89" personId="{74C8B8BF-E078-EAC1-E960-A055FF65D85A}" id="{002200D8-0074-4174-A529-0068008D00B3}">
    <text xml:space="preserve">Textfeld
</text>
  </threadedComment>
  <threadedComment ref="P89" personId="{74C8B8BF-E078-EAC1-E960-A055FF65D85A}" id="{007A0038-00D0-49E4-9EA1-009400EC00B2}">
    <text xml:space="preserve">Textfeld
</text>
  </threadedComment>
  <threadedComment ref="Q89" personId="{74C8B8BF-E078-EAC1-E960-A055FF65D85A}" id="{005600F3-00B9-4649-B544-0058003E00B5}">
    <text xml:space="preserve">Textfeld
</text>
  </threadedComment>
  <threadedComment ref="R89" personId="{74C8B8BF-E078-EAC1-E960-A055FF65D85A}" id="{00CD00B2-00F4-431A-9077-001800A30084}">
    <text xml:space="preserve">Textfeld
</text>
  </threadedComment>
  <threadedComment ref="S89" personId="{74C8B8BF-E078-EAC1-E960-A055FF65D85A}" id="{00860004-0022-4DBD-BB0F-004500910042}">
    <text xml:space="preserve">Textfeld
</text>
  </threadedComment>
  <threadedComment ref="T89" personId="{74C8B8BF-E078-EAC1-E960-A055FF65D85A}" id="{002700DD-000B-4D20-8CB1-005E006300E4}">
    <text xml:space="preserve">Textfeld
</text>
  </threadedComment>
  <threadedComment ref="U89" personId="{74C8B8BF-E078-EAC1-E960-A055FF65D85A}" id="{0000003C-00F8-4486-BCF1-00E300F5006A}">
    <text xml:space="preserve">Textfeld
</text>
  </threadedComment>
  <threadedComment ref="V89" personId="{74C8B8BF-E078-EAC1-E960-A055FF65D85A}" id="{000A007F-0081-4106-92D5-0029003C00DA}">
    <text xml:space="preserve">Textfeld
</text>
  </threadedComment>
  <threadedComment ref="W89" personId="{74C8B8BF-E078-EAC1-E960-A055FF65D85A}" id="{00300019-0009-453B-A24F-00F80082003C}">
    <text xml:space="preserve">Textfeld
</text>
  </threadedComment>
  <threadedComment ref="X89" personId="{74C8B8BF-E078-EAC1-E960-A055FF65D85A}" id="{002400B5-0096-4948-96A3-006C00A100E6}">
    <text xml:space="preserve">Textfeld
</text>
  </threadedComment>
  <threadedComment ref="Y89" personId="{74C8B8BF-E078-EAC1-E960-A055FF65D85A}" id="{005D00C6-0069-42C4-B5DE-00C300C600C8}">
    <text xml:space="preserve">Textfeld
</text>
  </threadedComment>
  <threadedComment ref="Z89" personId="{74C8B8BF-E078-EAC1-E960-A055FF65D85A}" id="{00B200CE-0034-4A38-B943-00AB00B20020}">
    <text xml:space="preserve">Textfeld
</text>
  </threadedComment>
  <threadedComment ref="I90" personId="{1B91C401-CF4B-951C-D16A-7E79B843C6D1}" id="{00AB0059-0038-4199-A554-006F00E90056}">
    <text xml:space="preserve">CO2-Wert
</text>
  </threadedComment>
  <threadedComment ref="J90" personId="{1B91C401-CF4B-951C-D16A-7E79B843C6D1}" id="{0046006C-0087-4A0D-93C7-002200B80076}">
    <text xml:space="preserve">CO2-Wert
</text>
  </threadedComment>
  <threadedComment ref="K90" personId="{1B91C401-CF4B-951C-D16A-7E79B843C6D1}" id="{007A000D-00FD-45E4-B5CC-006D009D007A}">
    <text xml:space="preserve">CO2-Wert
</text>
  </threadedComment>
  <threadedComment ref="L90" personId="{1B91C401-CF4B-951C-D16A-7E79B843C6D1}" id="{00FE004A-00F8-4EC4-988B-009400450070}">
    <text xml:space="preserve">CO2-Wert
</text>
  </threadedComment>
  <threadedComment ref="M90" personId="{1B91C401-CF4B-951C-D16A-7E79B843C6D1}" id="{0029001F-00DE-4EC6-BE04-001100A9008D}">
    <text xml:space="preserve">CO2-Wert
</text>
  </threadedComment>
  <threadedComment ref="N90" personId="{1B91C401-CF4B-951C-D16A-7E79B843C6D1}" id="{00900090-0046-4203-867B-008800E900B6}">
    <text xml:space="preserve">CO2-Wert
</text>
  </threadedComment>
  <threadedComment ref="O90" personId="{1B91C401-CF4B-951C-D16A-7E79B843C6D1}" id="{001B00FB-001F-4F93-ADD0-006100FB00A7}">
    <text xml:space="preserve">CO2-Wert
</text>
  </threadedComment>
  <threadedComment ref="P90" personId="{1B91C401-CF4B-951C-D16A-7E79B843C6D1}" id="{004E005E-0049-4E68-A97C-00CB00FB0099}">
    <text xml:space="preserve">CO2-Wert
</text>
  </threadedComment>
  <threadedComment ref="Q90" personId="{1B91C401-CF4B-951C-D16A-7E79B843C6D1}" id="{008F0062-008C-43ED-9E2F-005C009B00AE}">
    <text xml:space="preserve">CO2-Wert
</text>
  </threadedComment>
  <threadedComment ref="R90" personId="{1B91C401-CF4B-951C-D16A-7E79B843C6D1}" id="{00E70014-000C-4376-A6A5-000C00420017}">
    <text xml:space="preserve">CO2-Wert
</text>
  </threadedComment>
  <threadedComment ref="S90" personId="{1B91C401-CF4B-951C-D16A-7E79B843C6D1}" id="{008A0030-0052-4A2A-AF37-008600A20070}">
    <text xml:space="preserve">CO2-Wert
</text>
  </threadedComment>
  <threadedComment ref="T90" personId="{1B91C401-CF4B-951C-D16A-7E79B843C6D1}" id="{00C60094-004A-4A56-BF5E-00F90050005F}">
    <text xml:space="preserve">CO2-Wert
</text>
  </threadedComment>
  <threadedComment ref="U90" personId="{1B91C401-CF4B-951C-D16A-7E79B843C6D1}" id="{001D00C2-0080-472C-B643-00AC003E0058}">
    <text xml:space="preserve">CO2-Wert
</text>
  </threadedComment>
  <threadedComment ref="V90" personId="{1B91C401-CF4B-951C-D16A-7E79B843C6D1}" id="{0062004D-007A-45BB-B3C0-006700A700B4}">
    <text xml:space="preserve">CO2-Wert
</text>
  </threadedComment>
  <threadedComment ref="W90" personId="{1B91C401-CF4B-951C-D16A-7E79B843C6D1}" id="{003C003F-0061-4F33-97F5-0088009C00EC}">
    <text xml:space="preserve">CO2-Wert
</text>
  </threadedComment>
  <threadedComment ref="X90" personId="{1B91C401-CF4B-951C-D16A-7E79B843C6D1}" id="{003F0024-00BA-4AF2-A2C8-003900890071}">
    <text xml:space="preserve">CO2-Wert
</text>
  </threadedComment>
  <threadedComment ref="Y90" personId="{1B91C401-CF4B-951C-D16A-7E79B843C6D1}" id="{00970051-0005-469D-AC84-008500D700B7}">
    <text xml:space="preserve">CO2-Wert
</text>
  </threadedComment>
  <threadedComment ref="Z90" personId="{1B91C401-CF4B-951C-D16A-7E79B843C6D1}" id="{00A70013-0014-44F1-9E61-00FD00980017}">
    <text xml:space="preserve">CO2-Wert
</text>
  </threadedComment>
  <threadedComment ref="I91" personId="{74C8B8BF-E078-EAC1-E960-A055FF65D85A}" id="{00130080-00C6-4086-9044-00F000EF0005}">
    <text xml:space="preserve">Textfeld
</text>
  </threadedComment>
  <threadedComment ref="J91" personId="{74C8B8BF-E078-EAC1-E960-A055FF65D85A}" id="{004000A1-0078-4B93-9EA4-008900EE00E3}">
    <text xml:space="preserve">Textfeld
</text>
  </threadedComment>
  <threadedComment ref="K91" personId="{74C8B8BF-E078-EAC1-E960-A055FF65D85A}" id="{00FC0052-009A-4882-9FCC-00D0000D006F}">
    <text xml:space="preserve">Textfeld
</text>
  </threadedComment>
  <threadedComment ref="L91" personId="{74C8B8BF-E078-EAC1-E960-A055FF65D85A}" id="{00C9005F-0054-4BE8-98A5-003C009D00CF}">
    <text xml:space="preserve">Textfeld
</text>
  </threadedComment>
  <threadedComment ref="M91" personId="{74C8B8BF-E078-EAC1-E960-A055FF65D85A}" id="{00A600D8-0027-4A99-AE75-0096009200B6}">
    <text xml:space="preserve">Textfeld
</text>
  </threadedComment>
  <threadedComment ref="N91" personId="{74C8B8BF-E078-EAC1-E960-A055FF65D85A}" id="{00F7003F-00F1-414C-AE13-00EA0034008D}">
    <text xml:space="preserve">Textfeld
</text>
  </threadedComment>
  <threadedComment ref="O91" personId="{74C8B8BF-E078-EAC1-E960-A055FF65D85A}" id="{004B0061-00BD-4AE7-99EB-00DC007E0065}">
    <text xml:space="preserve">Textfeld
</text>
  </threadedComment>
  <threadedComment ref="P91" personId="{74C8B8BF-E078-EAC1-E960-A055FF65D85A}" id="{00950022-00F3-4C0F-B7D5-0033003C0061}">
    <text xml:space="preserve">Textfeld
</text>
  </threadedComment>
  <threadedComment ref="Q91" personId="{74C8B8BF-E078-EAC1-E960-A055FF65D85A}" id="{001E0000-0005-4981-84EE-0001000B00CA}">
    <text xml:space="preserve">Textfeld
</text>
  </threadedComment>
  <threadedComment ref="R91" personId="{74C8B8BF-E078-EAC1-E960-A055FF65D85A}" id="{00900090-0007-4392-A4AA-007A005D000B}">
    <text xml:space="preserve">Textfeld
</text>
  </threadedComment>
  <threadedComment ref="S91" personId="{74C8B8BF-E078-EAC1-E960-A055FF65D85A}" id="{00F900FE-0079-4E9B-90ED-0040009200AB}">
    <text xml:space="preserve">Textfeld
</text>
  </threadedComment>
  <threadedComment ref="T91" personId="{74C8B8BF-E078-EAC1-E960-A055FF65D85A}" id="{002900A4-0000-44E9-B67D-00C9005900FB}">
    <text xml:space="preserve">Textfeld
</text>
  </threadedComment>
  <threadedComment ref="U91" personId="{74C8B8BF-E078-EAC1-E960-A055FF65D85A}" id="{00950053-00FE-41DD-9A43-00E7005900A6}">
    <text xml:space="preserve">Textfeld
</text>
  </threadedComment>
  <threadedComment ref="V91" personId="{74C8B8BF-E078-EAC1-E960-A055FF65D85A}" id="{0051001D-002B-4FAA-AB23-00C9003F00BA}">
    <text xml:space="preserve">Textfeld
</text>
  </threadedComment>
  <threadedComment ref="W91" personId="{74C8B8BF-E078-EAC1-E960-A055FF65D85A}" id="{00FB0007-0017-43B7-BA65-005F00F50027}">
    <text xml:space="preserve">Textfeld
</text>
  </threadedComment>
  <threadedComment ref="X91" personId="{74C8B8BF-E078-EAC1-E960-A055FF65D85A}" id="{00AD00CD-0054-4DC5-BBAD-00F5000000F4}">
    <text xml:space="preserve">Textfeld
</text>
  </threadedComment>
  <threadedComment ref="Y91" personId="{74C8B8BF-E078-EAC1-E960-A055FF65D85A}" id="{008B0081-00CC-4E3D-9DC0-004D000500FE}">
    <text xml:space="preserve">Textfeld
</text>
  </threadedComment>
  <threadedComment ref="Z91" personId="{74C8B8BF-E078-EAC1-E960-A055FF65D85A}" id="{00FE008D-0035-4987-BB18-005F0092005D}">
    <text xml:space="preserve">Textfeld
</text>
  </threadedComment>
  <threadedComment ref="I92" personId="{1B91C401-CF4B-951C-D16A-7E79B843C6D1}" id="{00D100D5-0097-48AA-B523-001600DE000D}">
    <text xml:space="preserve">CO2-Wert
</text>
  </threadedComment>
  <threadedComment ref="J92" personId="{1B91C401-CF4B-951C-D16A-7E79B843C6D1}" id="{009A0039-0009-40B9-9490-008B00930043}">
    <text xml:space="preserve">CO2-Wert
</text>
  </threadedComment>
  <threadedComment ref="K92" personId="{1B91C401-CF4B-951C-D16A-7E79B843C6D1}" id="{00FB007E-0037-4287-82E2-007800C90077}">
    <text xml:space="preserve">CO2-Wert
</text>
  </threadedComment>
  <threadedComment ref="L92" personId="{1B91C401-CF4B-951C-D16A-7E79B843C6D1}" id="{0099001D-006C-4E3C-BCF3-00B100B50037}">
    <text xml:space="preserve">CO2-Wert
</text>
  </threadedComment>
  <threadedComment ref="M92" personId="{1B91C401-CF4B-951C-D16A-7E79B843C6D1}" id="{000B00D6-00F4-4824-8A11-0059005400E1}">
    <text xml:space="preserve">CO2-Wert
</text>
  </threadedComment>
  <threadedComment ref="N92" personId="{1B91C401-CF4B-951C-D16A-7E79B843C6D1}" id="{00F4007E-0025-4801-B1EB-00DB008100FD}">
    <text xml:space="preserve">CO2-Wert
</text>
  </threadedComment>
  <threadedComment ref="O92" personId="{1B91C401-CF4B-951C-D16A-7E79B843C6D1}" id="{00E5004D-0095-4C85-8708-00DD00170073}">
    <text xml:space="preserve">CO2-Wert
</text>
  </threadedComment>
  <threadedComment ref="P92" personId="{1B91C401-CF4B-951C-D16A-7E79B843C6D1}" id="{0011009B-00D0-4AE4-93F9-00D500BB00F2}">
    <text xml:space="preserve">CO2-Wert
</text>
  </threadedComment>
  <threadedComment ref="Q92" personId="{1B91C401-CF4B-951C-D16A-7E79B843C6D1}" id="{00230014-0031-44F0-A611-007400BE0066}">
    <text xml:space="preserve">CO2-Wert
</text>
  </threadedComment>
  <threadedComment ref="R92" personId="{1B91C401-CF4B-951C-D16A-7E79B843C6D1}" id="{00F5004E-003D-4F00-8A61-005500460072}">
    <text xml:space="preserve">CO2-Wert
</text>
  </threadedComment>
  <threadedComment ref="S92" personId="{1B91C401-CF4B-951C-D16A-7E79B843C6D1}" id="{00D400B8-006E-4506-B9BB-005800B50056}">
    <text xml:space="preserve">CO2-Wert
</text>
  </threadedComment>
  <threadedComment ref="T92" personId="{1B91C401-CF4B-951C-D16A-7E79B843C6D1}" id="{005200CA-0056-4385-A752-00E70017002D}">
    <text xml:space="preserve">CO2-Wert
</text>
  </threadedComment>
  <threadedComment ref="U92" personId="{1B91C401-CF4B-951C-D16A-7E79B843C6D1}" id="{008B001E-00E3-4483-894C-007B00590033}">
    <text xml:space="preserve">CO2-Wert
</text>
  </threadedComment>
  <threadedComment ref="V92" personId="{1B91C401-CF4B-951C-D16A-7E79B843C6D1}" id="{00BA00F5-0013-482E-830C-00FE00BB00D6}">
    <text xml:space="preserve">CO2-Wert
</text>
  </threadedComment>
  <threadedComment ref="W92" personId="{1B91C401-CF4B-951C-D16A-7E79B843C6D1}" id="{00D50019-00AD-4656-A644-00B5000700AC}">
    <text xml:space="preserve">CO2-Wert
</text>
  </threadedComment>
  <threadedComment ref="X92" personId="{1B91C401-CF4B-951C-D16A-7E79B843C6D1}" id="{0054004C-0037-4B96-8750-00AF00F200CE}">
    <text xml:space="preserve">CO2-Wert
</text>
  </threadedComment>
  <threadedComment ref="Y92" personId="{1B91C401-CF4B-951C-D16A-7E79B843C6D1}" id="{00E8006E-006E-4BB5-AD5B-001D000400C2}">
    <text xml:space="preserve">CO2-Wert
</text>
  </threadedComment>
  <threadedComment ref="Z92" personId="{1B91C401-CF4B-951C-D16A-7E79B843C6D1}" id="{0063003B-001E-4BD4-8B28-00C4007D00F3}">
    <text xml:space="preserve">CO2-Wert
</text>
  </threadedComment>
  <threadedComment ref="I93" personId="{74C8B8BF-E078-EAC1-E960-A055FF65D85A}" id="{00EC0087-00A4-4392-996A-00DC007D00B3}">
    <text xml:space="preserve">Textfeld
</text>
  </threadedComment>
  <threadedComment ref="J93" personId="{74C8B8BF-E078-EAC1-E960-A055FF65D85A}" id="{00100065-0057-4439-AE22-0092005E0032}">
    <text xml:space="preserve">Textfeld
</text>
  </threadedComment>
  <threadedComment ref="K93" personId="{74C8B8BF-E078-EAC1-E960-A055FF65D85A}" id="{00DB00FD-00C9-48D6-B4D2-00EA00910058}">
    <text xml:space="preserve">Textfeld
</text>
  </threadedComment>
  <threadedComment ref="L93" personId="{74C8B8BF-E078-EAC1-E960-A055FF65D85A}" id="{000600ED-0090-4069-BA45-0086005A0072}">
    <text xml:space="preserve">Textfeld
</text>
  </threadedComment>
  <threadedComment ref="M93" personId="{74C8B8BF-E078-EAC1-E960-A055FF65D85A}" id="{00CD00F0-00B0-462A-A8A9-00BA0054009E}">
    <text xml:space="preserve">Textfeld
</text>
  </threadedComment>
  <threadedComment ref="N93" personId="{74C8B8BF-E078-EAC1-E960-A055FF65D85A}" id="{00BC0051-00B1-49EF-AC6B-004D00C20056}">
    <text xml:space="preserve">Textfeld
</text>
  </threadedComment>
  <threadedComment ref="O93" personId="{74C8B8BF-E078-EAC1-E960-A055FF65D85A}" id="{009B00DA-00A4-465E-8546-0084001A005A}">
    <text xml:space="preserve">Textfeld
</text>
  </threadedComment>
  <threadedComment ref="P93" personId="{74C8B8BF-E078-EAC1-E960-A055FF65D85A}" id="{00E200C8-0014-48F2-ADDC-0018005C00D6}">
    <text xml:space="preserve">Textfeld
</text>
  </threadedComment>
  <threadedComment ref="Q93" personId="{74C8B8BF-E078-EAC1-E960-A055FF65D85A}" id="{003B0064-002D-4EBF-A217-00E800B2003D}">
    <text xml:space="preserve">Textfeld
</text>
  </threadedComment>
  <threadedComment ref="R93" personId="{74C8B8BF-E078-EAC1-E960-A055FF65D85A}" id="{009F0020-0043-48E0-89AF-0052004500F0}">
    <text xml:space="preserve">Textfeld
</text>
  </threadedComment>
  <threadedComment ref="S93" personId="{74C8B8BF-E078-EAC1-E960-A055FF65D85A}" id="{00FC00FC-0096-48F5-ABF2-009700FB0092}">
    <text xml:space="preserve">Textfeld
</text>
  </threadedComment>
  <threadedComment ref="T93" personId="{74C8B8BF-E078-EAC1-E960-A055FF65D85A}" id="{00FD007B-007B-4589-A576-0008002400CC}">
    <text xml:space="preserve">Textfeld
</text>
  </threadedComment>
  <threadedComment ref="U93" personId="{74C8B8BF-E078-EAC1-E960-A055FF65D85A}" id="{005700CC-00E0-48C0-B50D-0011007E00A4}">
    <text xml:space="preserve">Textfeld
</text>
  </threadedComment>
  <threadedComment ref="V93" personId="{74C8B8BF-E078-EAC1-E960-A055FF65D85A}" id="{00C6000F-00E9-432E-8FED-00F200C10073}">
    <text xml:space="preserve">Textfeld
</text>
  </threadedComment>
  <threadedComment ref="W93" personId="{74C8B8BF-E078-EAC1-E960-A055FF65D85A}" id="{009900CF-0042-458F-AD65-006F00BB0097}">
    <text xml:space="preserve">Textfeld
</text>
  </threadedComment>
  <threadedComment ref="X93" personId="{74C8B8BF-E078-EAC1-E960-A055FF65D85A}" id="{00050093-00D2-4423-BA89-007A00070071}">
    <text xml:space="preserve">Textfeld
</text>
  </threadedComment>
  <threadedComment ref="Y93" personId="{74C8B8BF-E078-EAC1-E960-A055FF65D85A}" id="{008300D3-00D4-44B4-BC18-00C4002A00C8}">
    <text xml:space="preserve">Textfeld
</text>
  </threadedComment>
  <threadedComment ref="Z93" personId="{74C8B8BF-E078-EAC1-E960-A055FF65D85A}" id="{002200E0-00A7-4A39-9F5E-008D00D2001B}">
    <text xml:space="preserve">Textfeld
</text>
  </threadedComment>
  <threadedComment ref="I100" personId="{1B91C401-CF4B-951C-D16A-7E79B843C6D1}" id="{CB2AE1B4-AEEB-AB81-913A-0B62B7DD6604}">
    <text xml:space="preserve">CO2-Wert
</text>
  </threadedComment>
  <threadedComment ref="J100" personId="{1B91C401-CF4B-951C-D16A-7E79B843C6D1}" id="{98241B01-2C42-BA0B-613C-08F6394D9CA7}">
    <text xml:space="preserve">CO2-Wert
</text>
  </threadedComment>
  <threadedComment ref="K100" personId="{1B91C401-CF4B-951C-D16A-7E79B843C6D1}" id="{FD8A85E4-D7D2-6AC4-0DA3-75E0F651ADF3}">
    <text xml:space="preserve">CO2-Wert
</text>
  </threadedComment>
  <threadedComment ref="L100" personId="{1B91C401-CF4B-951C-D16A-7E79B843C6D1}" id="{40DA1C22-9294-0B00-F68F-D0576C39B5D1}">
    <text xml:space="preserve">CO2-Wert
</text>
  </threadedComment>
  <threadedComment ref="M100" personId="{1B91C401-CF4B-951C-D16A-7E79B843C6D1}" id="{139FFA75-05E2-9C20-4448-EBBA295749A9}">
    <text xml:space="preserve">CO2-Wert
</text>
  </threadedComment>
  <threadedComment ref="N100" personId="{1B91C401-CF4B-951C-D16A-7E79B843C6D1}" id="{835BA6C4-9003-5839-FB75-793BECFB44FB}">
    <text xml:space="preserve">CO2-Wert
</text>
  </threadedComment>
  <threadedComment ref="O100" personId="{1B91C401-CF4B-951C-D16A-7E79B843C6D1}" id="{33200655-FE57-0D73-A220-680B62A87631}">
    <text xml:space="preserve">CO2-Wert
</text>
  </threadedComment>
  <threadedComment ref="P100" personId="{1B91C401-CF4B-951C-D16A-7E79B843C6D1}" id="{001400AB-0094-4761-9C39-0015003B00E4}">
    <text xml:space="preserve">CO2-Wert
</text>
  </threadedComment>
  <threadedComment ref="Q100" personId="{1B91C401-CF4B-951C-D16A-7E79B843C6D1}" id="{00E700B8-0000-4F04-B1E8-00D300EE00C3}">
    <text xml:space="preserve">CO2-Wert
</text>
  </threadedComment>
  <threadedComment ref="R100" personId="{1B91C401-CF4B-951C-D16A-7E79B843C6D1}" id="{00FB0013-00C3-429B-9956-00310084005E}">
    <text xml:space="preserve">CO2-Wert
</text>
  </threadedComment>
  <threadedComment ref="S100" personId="{1B91C401-CF4B-951C-D16A-7E79B843C6D1}" id="{00FE007E-0026-41C9-976F-002800B600BF}">
    <text xml:space="preserve">CO2-Wert
</text>
  </threadedComment>
  <threadedComment ref="T100" personId="{1B91C401-CF4B-951C-D16A-7E79B843C6D1}" id="{0090008F-0029-4F05-B07C-0030007C00E3}">
    <text xml:space="preserve">CO2-Wert
</text>
  </threadedComment>
  <threadedComment ref="U100" personId="{1B91C401-CF4B-951C-D16A-7E79B843C6D1}" id="{0002002C-0015-48F2-9B41-008700D80003}">
    <text xml:space="preserve">CO2-Wert
</text>
  </threadedComment>
  <threadedComment ref="V100" personId="{1B91C401-CF4B-951C-D16A-7E79B843C6D1}" id="{003A00FE-0012-4785-834C-00270096008B}">
    <text xml:space="preserve">CO2-Wert
</text>
  </threadedComment>
  <threadedComment ref="W100" personId="{1B91C401-CF4B-951C-D16A-7E79B843C6D1}" id="{001B00B5-002E-47A0-93F4-007100EF0009}">
    <text xml:space="preserve">CO2-Wert
</text>
  </threadedComment>
  <threadedComment ref="X100" personId="{1B91C401-CF4B-951C-D16A-7E79B843C6D1}" id="{008D0040-00EC-488B-BBD0-008B004100D7}">
    <text xml:space="preserve">CO2-Wert
</text>
  </threadedComment>
  <threadedComment ref="Y100" personId="{1B91C401-CF4B-951C-D16A-7E79B843C6D1}" id="{006600EB-00EF-490D-BD33-009D00020003}">
    <text xml:space="preserve">CO2-Wert
</text>
  </threadedComment>
  <threadedComment ref="Z100" personId="{1B91C401-CF4B-951C-D16A-7E79B843C6D1}" id="{00470082-00D9-4B78-A873-00EB00E70018}">
    <text xml:space="preserve">CO2-Wert
</text>
  </threadedComment>
  <threadedComment ref="I101" personId="{74C8B8BF-E078-EAC1-E960-A055FF65D85A}" id="{A8CC709C-3B91-2983-BFF4-9A718B574DEC}">
    <text xml:space="preserve">Textfeld
</text>
  </threadedComment>
  <threadedComment ref="J101" personId="{74C8B8BF-E078-EAC1-E960-A055FF65D85A}" id="{6AC8531A-4159-C58B-2821-F276E345B9C0}">
    <text xml:space="preserve">Textfeld
</text>
  </threadedComment>
  <threadedComment ref="K101" personId="{74C8B8BF-E078-EAC1-E960-A055FF65D85A}" id="{64BACA0C-4FC2-9BCE-BBAC-241B455C8067}">
    <text xml:space="preserve">Textfeld
</text>
  </threadedComment>
  <threadedComment ref="L101" personId="{74C8B8BF-E078-EAC1-E960-A055FF65D85A}" id="{1006FA8C-20DA-F4B8-A119-832ED92F1C87}">
    <text xml:space="preserve">Textfeld
</text>
  </threadedComment>
  <threadedComment ref="M101" personId="{74C8B8BF-E078-EAC1-E960-A055FF65D85A}" id="{E275B45D-335D-895E-AAF9-2B07E4C03537}">
    <text xml:space="preserve">Textfeld
</text>
  </threadedComment>
  <threadedComment ref="N101" personId="{74C8B8BF-E078-EAC1-E960-A055FF65D85A}" id="{6C579BF6-161D-704C-CFDD-9E3C71C27724}">
    <text xml:space="preserve">Textfeld
</text>
  </threadedComment>
  <threadedComment ref="O101" personId="{74C8B8BF-E078-EAC1-E960-A055FF65D85A}" id="{94E2C1DF-2952-083E-7567-907DE29036FD}">
    <text xml:space="preserve">Textfeld
</text>
  </threadedComment>
  <threadedComment ref="P101" personId="{74C8B8BF-E078-EAC1-E960-A055FF65D85A}" id="{00BA0067-00EB-4EB7-A8E1-00AC00F100B3}">
    <text xml:space="preserve">Textfeld
</text>
  </threadedComment>
  <threadedComment ref="Q101" personId="{74C8B8BF-E078-EAC1-E960-A055FF65D85A}" id="{00BA0021-00BA-4655-82D0-0088009A003E}">
    <text xml:space="preserve">Textfeld
</text>
  </threadedComment>
  <threadedComment ref="R101" personId="{74C8B8BF-E078-EAC1-E960-A055FF65D85A}" id="{0082004C-0081-444E-A7C6-000C00FF0058}">
    <text xml:space="preserve">Textfeld
</text>
  </threadedComment>
  <threadedComment ref="S101" personId="{74C8B8BF-E078-EAC1-E960-A055FF65D85A}" id="{00E200CD-0049-4AFD-AB60-0047007500A2}">
    <text xml:space="preserve">Textfeld
</text>
  </threadedComment>
  <threadedComment ref="T101" personId="{74C8B8BF-E078-EAC1-E960-A055FF65D85A}" id="{00750017-00A2-4211-B089-00CF009E00A4}">
    <text xml:space="preserve">Textfeld
</text>
  </threadedComment>
  <threadedComment ref="U101" personId="{74C8B8BF-E078-EAC1-E960-A055FF65D85A}" id="{00AD00D3-0073-4BC6-B741-00B700B80050}">
    <text xml:space="preserve">Textfeld
</text>
  </threadedComment>
  <threadedComment ref="V101" personId="{74C8B8BF-E078-EAC1-E960-A055FF65D85A}" id="{00130002-00FC-4754-A580-00E100370003}">
    <text xml:space="preserve">Textfeld
</text>
  </threadedComment>
  <threadedComment ref="W101" personId="{74C8B8BF-E078-EAC1-E960-A055FF65D85A}" id="{00CE00AF-000C-4A39-A22D-00D6007900A1}">
    <text xml:space="preserve">Textfeld
</text>
  </threadedComment>
  <threadedComment ref="X101" personId="{74C8B8BF-E078-EAC1-E960-A055FF65D85A}" id="{00C4005A-00AC-4D5F-90F8-00680053001F}">
    <text xml:space="preserve">Textfeld
</text>
  </threadedComment>
  <threadedComment ref="Y101" personId="{74C8B8BF-E078-EAC1-E960-A055FF65D85A}" id="{006F00B7-0023-403A-AFA3-00D0009300BB}">
    <text xml:space="preserve">Textfeld
</text>
  </threadedComment>
  <threadedComment ref="Z101" personId="{74C8B8BF-E078-EAC1-E960-A055FF65D85A}" id="{006900DE-0021-49EC-80B9-006900E600BD}">
    <text xml:space="preserve">Textfeld
</text>
  </threadedComment>
  <threadedComment ref="I102" personId="{1B91C401-CF4B-951C-D16A-7E79B843C6D1}" id="{B67606F5-FA06-9DBA-A4D2-8E8C3868065A}">
    <text xml:space="preserve">CO2-Wert
</text>
  </threadedComment>
  <threadedComment ref="J102" personId="{1B91C401-CF4B-951C-D16A-7E79B843C6D1}" id="{A64D4F84-C1A9-D744-0F60-3AEFA9489CC5}">
    <text xml:space="preserve">CO2-Wert
</text>
  </threadedComment>
  <threadedComment ref="K102" personId="{1B91C401-CF4B-951C-D16A-7E79B843C6D1}" id="{E9273117-6A60-E1F7-3E0C-8180B155C80B}">
    <text xml:space="preserve">CO2-Wert
</text>
  </threadedComment>
  <threadedComment ref="L102" personId="{1B91C401-CF4B-951C-D16A-7E79B843C6D1}" id="{4120BE01-3D51-2A12-44D9-CA72710E5E15}">
    <text xml:space="preserve">CO2-Wert
</text>
  </threadedComment>
  <threadedComment ref="M102" personId="{1B91C401-CF4B-951C-D16A-7E79B843C6D1}" id="{BF6CB601-CA28-16BC-E273-5BAE40416287}">
    <text xml:space="preserve">CO2-Wert
</text>
  </threadedComment>
  <threadedComment ref="N102" personId="{1B91C401-CF4B-951C-D16A-7E79B843C6D1}" id="{8BF019EB-8A84-48EF-A923-DD31612C8655}">
    <text xml:space="preserve">CO2-Wert
</text>
  </threadedComment>
  <threadedComment ref="O102" personId="{1B91C401-CF4B-951C-D16A-7E79B843C6D1}" id="{66AEACD5-A191-554A-C4D5-08B406452107}">
    <text xml:space="preserve">CO2-Wert
</text>
  </threadedComment>
  <threadedComment ref="P102" personId="{1B91C401-CF4B-951C-D16A-7E79B843C6D1}" id="{000E006E-007D-45DB-A260-00B000A100D7}">
    <text xml:space="preserve">CO2-Wert
</text>
  </threadedComment>
  <threadedComment ref="Q102" personId="{1B91C401-CF4B-951C-D16A-7E79B843C6D1}" id="{004600FD-000B-4019-9CE1-00A2000B009C}">
    <text xml:space="preserve">CO2-Wert
</text>
  </threadedComment>
  <threadedComment ref="R102" personId="{1B91C401-CF4B-951C-D16A-7E79B843C6D1}" id="{003700B2-0079-40B3-B884-00F0009E004E}">
    <text xml:space="preserve">CO2-Wert
</text>
  </threadedComment>
  <threadedComment ref="S102" personId="{1B91C401-CF4B-951C-D16A-7E79B843C6D1}" id="{00D100D5-004A-4D79-B71C-00B400FA00B6}">
    <text xml:space="preserve">CO2-Wert
</text>
  </threadedComment>
  <threadedComment ref="T102" personId="{1B91C401-CF4B-951C-D16A-7E79B843C6D1}" id="{003300C7-0077-447A-AD1A-0059006000BF}">
    <text xml:space="preserve">CO2-Wert
</text>
  </threadedComment>
  <threadedComment ref="U102" personId="{1B91C401-CF4B-951C-D16A-7E79B843C6D1}" id="{00CF00CF-0055-43BC-9435-003D0006005E}">
    <text xml:space="preserve">CO2-Wert
</text>
  </threadedComment>
  <threadedComment ref="V102" personId="{1B91C401-CF4B-951C-D16A-7E79B843C6D1}" id="{00A80001-009C-44A6-8639-00F700B3006F}">
    <text xml:space="preserve">CO2-Wert
</text>
  </threadedComment>
  <threadedComment ref="W102" personId="{1B91C401-CF4B-951C-D16A-7E79B843C6D1}" id="{00AC0049-0065-4615-B1DF-0043007900F1}">
    <text xml:space="preserve">CO2-Wert
</text>
  </threadedComment>
  <threadedComment ref="X102" personId="{1B91C401-CF4B-951C-D16A-7E79B843C6D1}" id="{00AD00A3-00A1-49E0-89AD-001300030033}">
    <text xml:space="preserve">CO2-Wert
</text>
  </threadedComment>
  <threadedComment ref="Y102" personId="{1B91C401-CF4B-951C-D16A-7E79B843C6D1}" id="{00A1003B-00D7-4E09-869A-000000750069}">
    <text xml:space="preserve">CO2-Wert
</text>
  </threadedComment>
  <threadedComment ref="Z102" personId="{1B91C401-CF4B-951C-D16A-7E79B843C6D1}" id="{00D4001E-001A-4B34-9A88-00BD001E00CD}">
    <text xml:space="preserve">CO2-Wert
</text>
  </threadedComment>
  <threadedComment ref="I103" personId="{74C8B8BF-E078-EAC1-E960-A055FF65D85A}" id="{AEB10CF4-95B2-48C0-1CD0-11FDAA2DD7A7}">
    <text xml:space="preserve">Textfeld
</text>
  </threadedComment>
  <threadedComment ref="J103" personId="{74C8B8BF-E078-EAC1-E960-A055FF65D85A}" id="{B5BFB3DE-E022-56D6-49CE-C9058B0AB20D}">
    <text xml:space="preserve">Textfeld
</text>
  </threadedComment>
  <threadedComment ref="K103" personId="{74C8B8BF-E078-EAC1-E960-A055FF65D85A}" id="{A35AEE45-9DFD-EEB8-EE83-71379FDF76F9}">
    <text xml:space="preserve">Textfeld
</text>
  </threadedComment>
  <threadedComment ref="L103" personId="{74C8B8BF-E078-EAC1-E960-A055FF65D85A}" id="{9D061C95-ED6B-C996-7A2D-583A4E2A5D08}">
    <text xml:space="preserve">Textfeld
</text>
  </threadedComment>
  <threadedComment ref="M103" personId="{74C8B8BF-E078-EAC1-E960-A055FF65D85A}" id="{D8149144-0C3B-790A-1957-58BE5FFC650F}">
    <text xml:space="preserve">Textfeld
</text>
  </threadedComment>
  <threadedComment ref="N103" personId="{74C8B8BF-E078-EAC1-E960-A055FF65D85A}" id="{E0CC70BF-DCBF-1975-3128-1AEA255A3ABE}">
    <text xml:space="preserve">Textfeld
</text>
  </threadedComment>
  <threadedComment ref="O103" personId="{74C8B8BF-E078-EAC1-E960-A055FF65D85A}" id="{70639EB2-7E61-7132-B6CA-78BB73CDB4C6}">
    <text xml:space="preserve">Textfeld
</text>
  </threadedComment>
  <threadedComment ref="P103" personId="{74C8B8BF-E078-EAC1-E960-A055FF65D85A}" id="{00330057-00AF-4F43-9082-009E005F00DB}">
    <text xml:space="preserve">Textfeld
</text>
  </threadedComment>
  <threadedComment ref="Q103" personId="{74C8B8BF-E078-EAC1-E960-A055FF65D85A}" id="{0084005E-0053-4399-8518-00C6008400C3}">
    <text xml:space="preserve">Textfeld
</text>
  </threadedComment>
  <threadedComment ref="R103" personId="{74C8B8BF-E078-EAC1-E960-A055FF65D85A}" id="{00280062-001A-4569-A2B9-0052004400CC}">
    <text xml:space="preserve">Textfeld
</text>
  </threadedComment>
  <threadedComment ref="S103" personId="{74C8B8BF-E078-EAC1-E960-A055FF65D85A}" id="{009800A7-00ED-477E-8E67-00C100E20042}">
    <text xml:space="preserve">Textfeld
</text>
  </threadedComment>
  <threadedComment ref="T103" personId="{74C8B8BF-E078-EAC1-E960-A055FF65D85A}" id="{00B20023-00AA-41CE-BD5E-008100BC00F0}">
    <text xml:space="preserve">Textfeld
</text>
  </threadedComment>
  <threadedComment ref="U103" personId="{74C8B8BF-E078-EAC1-E960-A055FF65D85A}" id="{00170056-001A-4F07-BC62-009400680064}">
    <text xml:space="preserve">Textfeld
</text>
  </threadedComment>
  <threadedComment ref="V103" personId="{74C8B8BF-E078-EAC1-E960-A055FF65D85A}" id="{006200D2-0010-4BE2-9F56-00FC00F5001A}">
    <text xml:space="preserve">Textfeld
</text>
  </threadedComment>
  <threadedComment ref="W103" personId="{74C8B8BF-E078-EAC1-E960-A055FF65D85A}" id="{00EA0044-0048-4ACD-BCBF-00CC00DA00DE}">
    <text xml:space="preserve">Textfeld
</text>
  </threadedComment>
  <threadedComment ref="X103" personId="{74C8B8BF-E078-EAC1-E960-A055FF65D85A}" id="{0085005B-0075-4C68-8126-00F400A8006C}">
    <text xml:space="preserve">Textfeld
</text>
  </threadedComment>
  <threadedComment ref="Y103" personId="{74C8B8BF-E078-EAC1-E960-A055FF65D85A}" id="{00120045-0004-43F1-94B6-00E000310010}">
    <text xml:space="preserve">Textfeld
</text>
  </threadedComment>
  <threadedComment ref="Z103" personId="{74C8B8BF-E078-EAC1-E960-A055FF65D85A}" id="{00E600AA-0012-496A-B4A5-003200AF007F}">
    <text xml:space="preserve">Textfeld
</text>
  </threadedComment>
  <threadedComment ref="I104" personId="{1B91C401-CF4B-951C-D16A-7E79B843C6D1}" id="{E00DCC07-5105-BB31-1C11-8763C4B4D81C}">
    <text xml:space="preserve">CO2-Wert
</text>
  </threadedComment>
  <threadedComment ref="J104" personId="{1B91C401-CF4B-951C-D16A-7E79B843C6D1}" id="{D8574EE2-81AA-D860-06C9-5B01A8F54BF3}">
    <text xml:space="preserve">CO2-Wert
</text>
  </threadedComment>
  <threadedComment ref="K104" personId="{1B91C401-CF4B-951C-D16A-7E79B843C6D1}" id="{20BC5DD4-ABBA-8F1D-0988-EF6B9EE3753A}">
    <text xml:space="preserve">CO2-Wert
</text>
  </threadedComment>
  <threadedComment ref="L104" personId="{1B91C401-CF4B-951C-D16A-7E79B843C6D1}" id="{D7815042-B934-550D-9DCF-52A710E9A22D}">
    <text xml:space="preserve">CO2-Wert
</text>
  </threadedComment>
  <threadedComment ref="M104" personId="{1B91C401-CF4B-951C-D16A-7E79B843C6D1}" id="{A670233E-3996-5F3B-A3E3-219AE21A4711}">
    <text xml:space="preserve">CO2-Wert
</text>
  </threadedComment>
  <threadedComment ref="N104" personId="{1B91C401-CF4B-951C-D16A-7E79B843C6D1}" id="{660C5B52-7045-E3EF-1304-CE8024D693E1}">
    <text xml:space="preserve">CO2-Wert
</text>
  </threadedComment>
  <threadedComment ref="O104" personId="{1B91C401-CF4B-951C-D16A-7E79B843C6D1}" id="{FCD014E6-DA16-7962-09A0-36FD0DC1628A}">
    <text xml:space="preserve">CO2-Wert
</text>
  </threadedComment>
  <threadedComment ref="P104" personId="{1B91C401-CF4B-951C-D16A-7E79B843C6D1}" id="{00020056-004F-4397-A690-00E600C200BD}">
    <text xml:space="preserve">CO2-Wert
</text>
  </threadedComment>
  <threadedComment ref="Q104" personId="{1B91C401-CF4B-951C-D16A-7E79B843C6D1}" id="{005900DB-007D-4284-8187-00B2005C008A}">
    <text xml:space="preserve">CO2-Wert
</text>
  </threadedComment>
  <threadedComment ref="R104" personId="{1B91C401-CF4B-951C-D16A-7E79B843C6D1}" id="{00D600F1-00C3-4326-96D7-009200A8005A}">
    <text xml:space="preserve">CO2-Wert
</text>
  </threadedComment>
  <threadedComment ref="S104" personId="{1B91C401-CF4B-951C-D16A-7E79B843C6D1}" id="{0083002A-0023-41D9-8B4C-004600EA006A}">
    <text xml:space="preserve">CO2-Wert
</text>
  </threadedComment>
  <threadedComment ref="T104" personId="{1B91C401-CF4B-951C-D16A-7E79B843C6D1}" id="{004A003A-0087-4E12-8F4E-00A100B6005E}">
    <text xml:space="preserve">CO2-Wert
</text>
  </threadedComment>
  <threadedComment ref="U104" personId="{1B91C401-CF4B-951C-D16A-7E79B843C6D1}" id="{00C20058-0077-4C12-A7DF-000B009600BE}">
    <text xml:space="preserve">CO2-Wert
</text>
  </threadedComment>
  <threadedComment ref="V104" personId="{1B91C401-CF4B-951C-D16A-7E79B843C6D1}" id="{002A0031-007E-4D6C-BC7B-006E00D30037}">
    <text xml:space="preserve">CO2-Wert
</text>
  </threadedComment>
  <threadedComment ref="W104" personId="{1B91C401-CF4B-951C-D16A-7E79B843C6D1}" id="{0083007D-00A0-477E-AF29-00E7003100BE}">
    <text xml:space="preserve">CO2-Wert
</text>
  </threadedComment>
  <threadedComment ref="X104" personId="{1B91C401-CF4B-951C-D16A-7E79B843C6D1}" id="{00E90010-0099-4210-A579-00EC00DB000D}">
    <text xml:space="preserve">CO2-Wert
</text>
  </threadedComment>
  <threadedComment ref="Y104" personId="{1B91C401-CF4B-951C-D16A-7E79B843C6D1}" id="{00C80057-0060-4B0A-AD83-008700E10032}">
    <text xml:space="preserve">CO2-Wert
</text>
  </threadedComment>
  <threadedComment ref="Z104" personId="{1B91C401-CF4B-951C-D16A-7E79B843C6D1}" id="{006400B3-00A7-42D6-893A-008A00AD0095}">
    <text xml:space="preserve">CO2-Wert
</text>
  </threadedComment>
  <threadedComment ref="I105" personId="{74C8B8BF-E078-EAC1-E960-A055FF65D85A}" id="{A54FA044-894A-3D87-8D04-1010CB961A93}">
    <text xml:space="preserve">Textfeld
</text>
  </threadedComment>
  <threadedComment ref="J105" personId="{74C8B8BF-E078-EAC1-E960-A055FF65D85A}" id="{60CE0236-60B6-D804-D9F8-194DF1C9ED03}">
    <text xml:space="preserve">Textfeld
</text>
  </threadedComment>
  <threadedComment ref="K105" personId="{74C8B8BF-E078-EAC1-E960-A055FF65D85A}" id="{EEA9C4E1-B30A-D713-4D90-FAD362C27967}">
    <text xml:space="preserve">Textfeld
</text>
  </threadedComment>
  <threadedComment ref="L105" personId="{74C8B8BF-E078-EAC1-E960-A055FF65D85A}" id="{721FEE9A-E743-E2CD-B7F3-FD323EF6B8B6}">
    <text xml:space="preserve">Textfeld
</text>
  </threadedComment>
  <threadedComment ref="M105" personId="{74C8B8BF-E078-EAC1-E960-A055FF65D85A}" id="{F8905265-7C03-767D-94A4-C89CD8AA4A2A}">
    <text xml:space="preserve">Textfeld
</text>
  </threadedComment>
  <threadedComment ref="N105" personId="{74C8B8BF-E078-EAC1-E960-A055FF65D85A}" id="{C7DDFE79-347F-7EC4-AAD5-3133F003D36D}">
    <text xml:space="preserve">Textfeld
</text>
  </threadedComment>
  <threadedComment ref="O105" personId="{74C8B8BF-E078-EAC1-E960-A055FF65D85A}" id="{C2834833-7D50-9487-0913-2CFE69FE10A2}">
    <text xml:space="preserve">Textfeld
</text>
  </threadedComment>
  <threadedComment ref="P105" personId="{74C8B8BF-E078-EAC1-E960-A055FF65D85A}" id="{00040017-0059-4FF8-BA0A-005B007F0083}">
    <text xml:space="preserve">Textfeld
</text>
  </threadedComment>
  <threadedComment ref="Q105" personId="{74C8B8BF-E078-EAC1-E960-A055FF65D85A}" id="{00BA002D-0097-4525-B6AF-007900A4002A}">
    <text xml:space="preserve">Textfeld
</text>
  </threadedComment>
  <threadedComment ref="R105" personId="{74C8B8BF-E078-EAC1-E960-A055FF65D85A}" id="{00840047-0067-4B1D-8739-0011006600A2}">
    <text xml:space="preserve">Textfeld
</text>
  </threadedComment>
  <threadedComment ref="S105" personId="{74C8B8BF-E078-EAC1-E960-A055FF65D85A}" id="{00360099-0029-4EA2-B41F-00E000B0007A}">
    <text xml:space="preserve">Textfeld
</text>
  </threadedComment>
  <threadedComment ref="T105" personId="{74C8B8BF-E078-EAC1-E960-A055FF65D85A}" id="{008E0011-00B9-424F-BA06-0018008A006F}">
    <text xml:space="preserve">Textfeld
</text>
  </threadedComment>
  <threadedComment ref="U105" personId="{74C8B8BF-E078-EAC1-E960-A055FF65D85A}" id="{00780048-00F2-43A7-ADCF-000D001A0061}">
    <text xml:space="preserve">Textfeld
</text>
  </threadedComment>
  <threadedComment ref="V105" personId="{74C8B8BF-E078-EAC1-E960-A055FF65D85A}" id="{00A600AC-0009-4277-A812-00020022006E}">
    <text xml:space="preserve">Textfeld
</text>
  </threadedComment>
  <threadedComment ref="W105" personId="{74C8B8BF-E078-EAC1-E960-A055FF65D85A}" id="{000A006E-00E6-49B9-9741-0026009D00CA}">
    <text xml:space="preserve">Textfeld
</text>
  </threadedComment>
  <threadedComment ref="X105" personId="{74C8B8BF-E078-EAC1-E960-A055FF65D85A}" id="{007200DE-004B-4A8B-A61D-00F30093009D}">
    <text xml:space="preserve">Textfeld
</text>
  </threadedComment>
  <threadedComment ref="Y105" personId="{74C8B8BF-E078-EAC1-E960-A055FF65D85A}" id="{007B00EA-0089-4846-A98F-003100A200D0}">
    <text xml:space="preserve">Textfeld
</text>
  </threadedComment>
  <threadedComment ref="Z105" personId="{74C8B8BF-E078-EAC1-E960-A055FF65D85A}" id="{00CA00E4-008D-411D-84BF-00AC007B0050}">
    <text xml:space="preserve">Textfeld
</text>
  </threadedComment>
  <threadedComment ref="I106" personId="{1B91C401-CF4B-951C-D16A-7E79B843C6D1}" id="{008600C0-001C-4B1D-8B73-004C007B00E0}">
    <text xml:space="preserve">CO2-Wert
</text>
  </threadedComment>
  <threadedComment ref="J106" personId="{1B91C401-CF4B-951C-D16A-7E79B843C6D1}" id="{000100B4-0026-4DB0-BC14-00C600160034}">
    <text xml:space="preserve">CO2-Wert
</text>
  </threadedComment>
  <threadedComment ref="K106" personId="{1B91C401-CF4B-951C-D16A-7E79B843C6D1}" id="{00F400E6-005C-44E7-B63C-005E00E700B0}">
    <text xml:space="preserve">CO2-Wert
</text>
  </threadedComment>
  <threadedComment ref="L106" personId="{1B91C401-CF4B-951C-D16A-7E79B843C6D1}" id="{00880065-00B1-4764-AA17-008600CA001F}">
    <text xml:space="preserve">CO2-Wert
</text>
  </threadedComment>
  <threadedComment ref="M106" personId="{1B91C401-CF4B-951C-D16A-7E79B843C6D1}" id="{00B400D7-006F-475F-A10D-00160003001E}">
    <text xml:space="preserve">CO2-Wert
</text>
  </threadedComment>
  <threadedComment ref="N106" personId="{1B91C401-CF4B-951C-D16A-7E79B843C6D1}" id="{00D6006B-0021-43C7-BCA5-00980073009C}">
    <text xml:space="preserve">CO2-Wert
</text>
  </threadedComment>
  <threadedComment ref="O106" personId="{1B91C401-CF4B-951C-D16A-7E79B843C6D1}" id="{00960058-00A4-4E84-A637-00BE004300AD}">
    <text xml:space="preserve">CO2-Wert
</text>
  </threadedComment>
  <threadedComment ref="P106" personId="{1B91C401-CF4B-951C-D16A-7E79B843C6D1}" id="{004F00CC-00D5-49F6-9D0F-00F400A7000C}">
    <text xml:space="preserve">CO2-Wert
</text>
  </threadedComment>
  <threadedComment ref="Q106" personId="{1B91C401-CF4B-951C-D16A-7E79B843C6D1}" id="{00F100E6-0040-41BA-8DD4-0063000B002E}">
    <text xml:space="preserve">CO2-Wert
</text>
  </threadedComment>
  <threadedComment ref="R106" personId="{1B91C401-CF4B-951C-D16A-7E79B843C6D1}" id="{008400DB-00D5-48FA-AB31-005A00B700A8}">
    <text xml:space="preserve">CO2-Wert
</text>
  </threadedComment>
  <threadedComment ref="S106" personId="{1B91C401-CF4B-951C-D16A-7E79B843C6D1}" id="{000D00B0-004C-4796-AD56-00F40088005A}">
    <text xml:space="preserve">CO2-Wert
</text>
  </threadedComment>
  <threadedComment ref="T106" personId="{1B91C401-CF4B-951C-D16A-7E79B843C6D1}" id="{003B000B-00BE-4155-9D90-00700047001E}">
    <text xml:space="preserve">CO2-Wert
</text>
  </threadedComment>
  <threadedComment ref="U106" personId="{1B91C401-CF4B-951C-D16A-7E79B843C6D1}" id="{000F0058-000E-4847-B4A2-00FF005A008A}">
    <text xml:space="preserve">CO2-Wert
</text>
  </threadedComment>
  <threadedComment ref="V106" personId="{1B91C401-CF4B-951C-D16A-7E79B843C6D1}" id="{00DE006C-00A4-44D9-9F80-00FB001200E6}">
    <text xml:space="preserve">CO2-Wert
</text>
  </threadedComment>
  <threadedComment ref="W106" personId="{1B91C401-CF4B-951C-D16A-7E79B843C6D1}" id="{009700A0-0052-4E58-B7AA-006D006900C7}">
    <text xml:space="preserve">CO2-Wert
</text>
  </threadedComment>
  <threadedComment ref="X106" personId="{1B91C401-CF4B-951C-D16A-7E79B843C6D1}" id="{0030002E-0043-47E5-ADB6-004100E7003F}">
    <text xml:space="preserve">CO2-Wert
</text>
  </threadedComment>
  <threadedComment ref="Y106" personId="{1B91C401-CF4B-951C-D16A-7E79B843C6D1}" id="{00780034-00B5-4EBA-B92B-0004009700DC}">
    <text xml:space="preserve">CO2-Wert
</text>
  </threadedComment>
  <threadedComment ref="Z106" personId="{1B91C401-CF4B-951C-D16A-7E79B843C6D1}" id="{001200E5-00EF-47C6-AC46-005A00DA0064}">
    <text xml:space="preserve">CO2-Wert
</text>
  </threadedComment>
  <threadedComment ref="I107" personId="{74C8B8BF-E078-EAC1-E960-A055FF65D85A}" id="{00ED00FF-004F-401C-8D8E-003D003E00A1}">
    <text xml:space="preserve">Textfeld
</text>
  </threadedComment>
  <threadedComment ref="J107" personId="{74C8B8BF-E078-EAC1-E960-A055FF65D85A}" id="{00120094-00EC-4E6F-97FD-00DA001500D1}">
    <text xml:space="preserve">Textfeld
</text>
  </threadedComment>
  <threadedComment ref="K107" personId="{74C8B8BF-E078-EAC1-E960-A055FF65D85A}" id="{006F00F1-002D-4049-BDD8-005E004D00DB}">
    <text xml:space="preserve">Textfeld
</text>
  </threadedComment>
  <threadedComment ref="L107" personId="{74C8B8BF-E078-EAC1-E960-A055FF65D85A}" id="{00920030-003B-4D28-908E-00EA00130056}">
    <text xml:space="preserve">Textfeld
</text>
  </threadedComment>
  <threadedComment ref="M107" personId="{74C8B8BF-E078-EAC1-E960-A055FF65D85A}" id="{00270012-0059-429B-84B9-000400F300EB}">
    <text xml:space="preserve">Textfeld
</text>
  </threadedComment>
  <threadedComment ref="N107" personId="{74C8B8BF-E078-EAC1-E960-A055FF65D85A}" id="{002D00CE-00FC-48E9-8418-0050002200F0}">
    <text xml:space="preserve">Textfeld
</text>
  </threadedComment>
  <threadedComment ref="O107" personId="{74C8B8BF-E078-EAC1-E960-A055FF65D85A}" id="{005C0055-00A8-48CA-8912-005000B8006A}">
    <text xml:space="preserve">Textfeld
</text>
  </threadedComment>
  <threadedComment ref="P107" personId="{74C8B8BF-E078-EAC1-E960-A055FF65D85A}" id="{004300AB-00C6-459B-86DB-0025006B00C0}">
    <text xml:space="preserve">Textfeld
</text>
  </threadedComment>
  <threadedComment ref="Q107" personId="{74C8B8BF-E078-EAC1-E960-A055FF65D85A}" id="{009B0057-0012-444F-A617-009900460031}">
    <text xml:space="preserve">Textfeld
</text>
  </threadedComment>
  <threadedComment ref="R107" personId="{74C8B8BF-E078-EAC1-E960-A055FF65D85A}" id="{000B002A-00A7-4DC3-8A66-0066003000AF}">
    <text xml:space="preserve">Textfeld
</text>
  </threadedComment>
  <threadedComment ref="S107" personId="{74C8B8BF-E078-EAC1-E960-A055FF65D85A}" id="{00370038-007C-4CA3-8F08-007E007D00A8}">
    <text xml:space="preserve">Textfeld
</text>
  </threadedComment>
  <threadedComment ref="T107" personId="{74C8B8BF-E078-EAC1-E960-A055FF65D85A}" id="{006800A1-002F-4583-A296-003400BD0060}">
    <text xml:space="preserve">Textfeld
</text>
  </threadedComment>
  <threadedComment ref="U107" personId="{74C8B8BF-E078-EAC1-E960-A055FF65D85A}" id="{0047000F-0024-415E-8C61-008C0080004C}">
    <text xml:space="preserve">Textfeld
</text>
  </threadedComment>
  <threadedComment ref="V107" personId="{74C8B8BF-E078-EAC1-E960-A055FF65D85A}" id="{00780048-00A2-4E7F-B95E-00DC00A30000}">
    <text xml:space="preserve">Textfeld
</text>
  </threadedComment>
  <threadedComment ref="W107" personId="{74C8B8BF-E078-EAC1-E960-A055FF65D85A}" id="{00F900C7-0024-4E9C-B86C-00A2000400B6}">
    <text xml:space="preserve">Textfeld
</text>
  </threadedComment>
  <threadedComment ref="X107" personId="{74C8B8BF-E078-EAC1-E960-A055FF65D85A}" id="{00E400FB-00C5-4A5D-B3CA-00AE003B00E9}">
    <text xml:space="preserve">Textfeld
</text>
  </threadedComment>
  <threadedComment ref="Y107" personId="{74C8B8BF-E078-EAC1-E960-A055FF65D85A}" id="{00F20027-001A-4021-B95A-000B003C0061}">
    <text xml:space="preserve">Textfeld
</text>
  </threadedComment>
  <threadedComment ref="Z107" personId="{74C8B8BF-E078-EAC1-E960-A055FF65D85A}" id="{00710045-00DF-4FC6-AF36-00C500FC0070}">
    <text xml:space="preserve">Textfeld
</text>
  </threadedComment>
  <threadedComment ref="I108" personId="{1B91C401-CF4B-951C-D16A-7E79B843C6D1}" id="{4AB4614D-B410-DC6F-2175-2FC4121322D7}">
    <text xml:space="preserve">CO2-Wert
</text>
  </threadedComment>
  <threadedComment ref="J108" personId="{1B91C401-CF4B-951C-D16A-7E79B843C6D1}" id="{64753250-E4A6-FD39-06F3-394B50EFACA3}">
    <text xml:space="preserve">CO2-Wert
</text>
  </threadedComment>
  <threadedComment ref="K108" personId="{1B91C401-CF4B-951C-D16A-7E79B843C6D1}" id="{9B4637C5-F774-B6B2-AECC-6B36641485CB}">
    <text xml:space="preserve">CO2-Wert
</text>
  </threadedComment>
  <threadedComment ref="L108" personId="{1B91C401-CF4B-951C-D16A-7E79B843C6D1}" id="{53BB4A04-2F45-0FF0-AE11-EE4548D70A77}">
    <text xml:space="preserve">CO2-Wert
</text>
  </threadedComment>
  <threadedComment ref="M108" personId="{1B91C401-CF4B-951C-D16A-7E79B843C6D1}" id="{B5923832-8A3D-2868-31DF-5177F790DA9C}">
    <text xml:space="preserve">CO2-Wert
</text>
  </threadedComment>
  <threadedComment ref="N108" personId="{1B91C401-CF4B-951C-D16A-7E79B843C6D1}" id="{4BC92D29-0395-9AEA-E102-35BA2DBDFCFB}">
    <text xml:space="preserve">CO2-Wert
</text>
  </threadedComment>
  <threadedComment ref="O108" personId="{1B91C401-CF4B-951C-D16A-7E79B843C6D1}" id="{6A639965-14EB-A2DE-51AA-62252F6D7CC5}">
    <text xml:space="preserve">CO2-Wert
</text>
  </threadedComment>
  <threadedComment ref="P108" personId="{1B91C401-CF4B-951C-D16A-7E79B843C6D1}" id="{00C00082-00CF-490A-8B76-004600110078}">
    <text xml:space="preserve">CO2-Wert
</text>
  </threadedComment>
  <threadedComment ref="Q108" personId="{1B91C401-CF4B-951C-D16A-7E79B843C6D1}" id="{00C400C3-006E-41E9-B362-005D00B90040}">
    <text xml:space="preserve">CO2-Wert
</text>
  </threadedComment>
  <threadedComment ref="R108" personId="{1B91C401-CF4B-951C-D16A-7E79B843C6D1}" id="{00B800F1-00BB-423E-9AC9-00AF00A200F0}">
    <text xml:space="preserve">CO2-Wert
</text>
  </threadedComment>
  <threadedComment ref="S108" personId="{1B91C401-CF4B-951C-D16A-7E79B843C6D1}" id="{00730011-0030-470F-8866-00C80084007A}">
    <text xml:space="preserve">CO2-Wert
</text>
  </threadedComment>
  <threadedComment ref="T108" personId="{1B91C401-CF4B-951C-D16A-7E79B843C6D1}" id="{00D20056-0010-44EA-82CA-004F003100AE}">
    <text xml:space="preserve">CO2-Wert
</text>
  </threadedComment>
  <threadedComment ref="U108" personId="{1B91C401-CF4B-951C-D16A-7E79B843C6D1}" id="{00D6000C-009C-4D2A-BD7F-00B600790073}">
    <text xml:space="preserve">CO2-Wert
</text>
  </threadedComment>
  <threadedComment ref="V108" personId="{1B91C401-CF4B-951C-D16A-7E79B843C6D1}" id="{00620007-0092-4305-8EAC-0021006100FE}">
    <text xml:space="preserve">CO2-Wert
</text>
  </threadedComment>
  <threadedComment ref="W108" personId="{1B91C401-CF4B-951C-D16A-7E79B843C6D1}" id="{00280063-009E-4577-A789-004300D90042}">
    <text xml:space="preserve">CO2-Wert
</text>
  </threadedComment>
  <threadedComment ref="X108" personId="{1B91C401-CF4B-951C-D16A-7E79B843C6D1}" id="{00BA0015-0081-47CC-8FA5-00E1001700F1}">
    <text xml:space="preserve">CO2-Wert
</text>
  </threadedComment>
  <threadedComment ref="Y108" personId="{1B91C401-CF4B-951C-D16A-7E79B843C6D1}" id="{000600D4-00F8-43F2-B151-00AB00C7008B}">
    <text xml:space="preserve">CO2-Wert
</text>
  </threadedComment>
  <threadedComment ref="Z108" personId="{1B91C401-CF4B-951C-D16A-7E79B843C6D1}" id="{00C30067-0020-43F6-99BA-00EE001900B0}">
    <text xml:space="preserve">CO2-Wert
</text>
  </threadedComment>
  <threadedComment ref="I109" personId="{74C8B8BF-E078-EAC1-E960-A055FF65D85A}" id="{2FC03164-B8CB-2C4D-28C0-FB84FFE7388F}">
    <text xml:space="preserve">Textfeld
</text>
  </threadedComment>
  <threadedComment ref="J109" personId="{74C8B8BF-E078-EAC1-E960-A055FF65D85A}" id="{2F2B5157-C62E-427C-9E6E-D7DBCF026652}">
    <text xml:space="preserve">Textfeld
</text>
  </threadedComment>
  <threadedComment ref="K109" personId="{74C8B8BF-E078-EAC1-E960-A055FF65D85A}" id="{F7FB9946-CFCE-F255-EC5F-B0C6D29E1125}">
    <text xml:space="preserve">Textfeld
</text>
  </threadedComment>
  <threadedComment ref="L109" personId="{74C8B8BF-E078-EAC1-E960-A055FF65D85A}" id="{FD3DBC7D-3A84-42FB-5FE6-7D863DF5FC22}">
    <text xml:space="preserve">Textfeld
</text>
  </threadedComment>
  <threadedComment ref="M109" personId="{74C8B8BF-E078-EAC1-E960-A055FF65D85A}" id="{8B47D69C-E94F-86BE-5C5A-9DEBB9CD98E8}">
    <text xml:space="preserve">Textfeld
</text>
  </threadedComment>
  <threadedComment ref="N109" personId="{74C8B8BF-E078-EAC1-E960-A055FF65D85A}" id="{9FB87A7D-AE24-08CA-BCC5-2BE7360C31FB}">
    <text xml:space="preserve">Textfeld
</text>
  </threadedComment>
  <threadedComment ref="O109" personId="{74C8B8BF-E078-EAC1-E960-A055FF65D85A}" id="{8F3A516B-ACAF-7DEB-E725-D9A1900F296F}">
    <text xml:space="preserve">Textfeld
</text>
  </threadedComment>
  <threadedComment ref="P109" personId="{74C8B8BF-E078-EAC1-E960-A055FF65D85A}" id="{001000B1-0084-4022-A5F3-002C00E90033}">
    <text xml:space="preserve">Textfeld
</text>
  </threadedComment>
  <threadedComment ref="Q109" personId="{74C8B8BF-E078-EAC1-E960-A055FF65D85A}" id="{00AD0003-0018-4EDC-B713-003E00AF00D2}">
    <text xml:space="preserve">Textfeld
</text>
  </threadedComment>
  <threadedComment ref="R109" personId="{74C8B8BF-E078-EAC1-E960-A055FF65D85A}" id="{00BD0003-008F-4703-9691-0045005A0074}">
    <text xml:space="preserve">Textfeld
</text>
  </threadedComment>
  <threadedComment ref="S109" personId="{74C8B8BF-E078-EAC1-E960-A055FF65D85A}" id="{009C007C-00A0-4A9E-8E7C-004B000300DA}">
    <text xml:space="preserve">Textfeld
</text>
  </threadedComment>
  <threadedComment ref="T109" personId="{74C8B8BF-E078-EAC1-E960-A055FF65D85A}" id="{005B00D9-00DD-411D-BB53-002100D30078}">
    <text xml:space="preserve">Textfeld
</text>
  </threadedComment>
  <threadedComment ref="U109" personId="{74C8B8BF-E078-EAC1-E960-A055FF65D85A}" id="{00B30077-008C-493C-94F6-00A500AF00D1}">
    <text xml:space="preserve">Textfeld
</text>
  </threadedComment>
  <threadedComment ref="V109" personId="{74C8B8BF-E078-EAC1-E960-A055FF65D85A}" id="{00C000D9-0097-4793-8FC6-00D7000E006D}">
    <text xml:space="preserve">Textfeld
</text>
  </threadedComment>
  <threadedComment ref="W109" personId="{74C8B8BF-E078-EAC1-E960-A055FF65D85A}" id="{00DA00B5-003F-425A-99CA-006000C00097}">
    <text xml:space="preserve">Textfeld
</text>
  </threadedComment>
  <threadedComment ref="X109" personId="{74C8B8BF-E078-EAC1-E960-A055FF65D85A}" id="{0013008E-001A-4316-9B5A-0098003D00CE}">
    <text xml:space="preserve">Textfeld
</text>
  </threadedComment>
  <threadedComment ref="Y109" personId="{74C8B8BF-E078-EAC1-E960-A055FF65D85A}" id="{00C300D9-00F3-4115-B28F-001E00610033}">
    <text xml:space="preserve">Textfeld
</text>
  </threadedComment>
  <threadedComment ref="Z109" personId="{74C8B8BF-E078-EAC1-E960-A055FF65D85A}" id="{00B400D3-002F-4D15-B8B1-0076004E00D2}">
    <text xml:space="preserve">Textfeld
</text>
  </threadedComment>
  <threadedComment ref="I110" personId="{1B91C401-CF4B-951C-D16A-7E79B843C6D1}" id="{F7F0743E-95BF-736C-2A07-E468A7690B8C}">
    <text xml:space="preserve">CO2-Wert
</text>
  </threadedComment>
  <threadedComment ref="J110" personId="{1B91C401-CF4B-951C-D16A-7E79B843C6D1}" id="{2274C35E-0B1F-1DEE-2FDF-1EFB7D2E22FA}">
    <text xml:space="preserve">CO2-Wert
</text>
  </threadedComment>
  <threadedComment ref="K110" personId="{1B91C401-CF4B-951C-D16A-7E79B843C6D1}" id="{E4905A49-17EC-5A12-F441-47C08A888821}">
    <text xml:space="preserve">CO2-Wert
</text>
  </threadedComment>
  <threadedComment ref="L110" personId="{1B91C401-CF4B-951C-D16A-7E79B843C6D1}" id="{C1360C5C-C4E0-9565-4C24-902B7E4B3377}">
    <text xml:space="preserve">CO2-Wert
</text>
  </threadedComment>
  <threadedComment ref="M110" personId="{1B91C401-CF4B-951C-D16A-7E79B843C6D1}" id="{38744309-85C2-8E80-6B54-DFD03C769A68}">
    <text xml:space="preserve">CO2-Wert
</text>
  </threadedComment>
  <threadedComment ref="N110" personId="{1B91C401-CF4B-951C-D16A-7E79B843C6D1}" id="{C9776951-D240-FB68-E8F2-5D371E88A862}">
    <text xml:space="preserve">CO2-Wert
</text>
  </threadedComment>
  <threadedComment ref="O110" personId="{1B91C401-CF4B-951C-D16A-7E79B843C6D1}" id="{3035B9FC-72D2-0F13-A1AA-A96D52C78672}">
    <text xml:space="preserve">CO2-Wert
</text>
  </threadedComment>
  <threadedComment ref="P110" personId="{1B91C401-CF4B-951C-D16A-7E79B843C6D1}" id="{00B700C7-0040-451A-9CC6-000000EA00B4}">
    <text xml:space="preserve">CO2-Wert
</text>
  </threadedComment>
  <threadedComment ref="Q110" personId="{1B91C401-CF4B-951C-D16A-7E79B843C6D1}" id="{005000B8-0054-48AB-9C27-00E400F6000E}">
    <text xml:space="preserve">CO2-Wert
</text>
  </threadedComment>
  <threadedComment ref="R110" personId="{1B91C401-CF4B-951C-D16A-7E79B843C6D1}" id="{007700E1-0067-481F-9D6B-00D600C50030}">
    <text xml:space="preserve">CO2-Wert
</text>
  </threadedComment>
  <threadedComment ref="S110" personId="{1B91C401-CF4B-951C-D16A-7E79B843C6D1}" id="{00910040-0030-4A81-94C1-0032005F00A5}">
    <text xml:space="preserve">CO2-Wert
</text>
  </threadedComment>
  <threadedComment ref="T110" personId="{1B91C401-CF4B-951C-D16A-7E79B843C6D1}" id="{00D70070-00B5-4ED2-A9DE-001400A70058}">
    <text xml:space="preserve">CO2-Wert
</text>
  </threadedComment>
  <threadedComment ref="U110" personId="{1B91C401-CF4B-951C-D16A-7E79B843C6D1}" id="{00140090-005A-4A9C-9D4B-00AE0029000A}">
    <text xml:space="preserve">CO2-Wert
</text>
  </threadedComment>
  <threadedComment ref="V110" personId="{1B91C401-CF4B-951C-D16A-7E79B843C6D1}" id="{008200BE-0030-40F8-8E65-00BF006D0010}">
    <text xml:space="preserve">CO2-Wert
</text>
  </threadedComment>
  <threadedComment ref="W110" personId="{1B91C401-CF4B-951C-D16A-7E79B843C6D1}" id="{008F00FD-0022-410B-829E-00EF00F00005}">
    <text xml:space="preserve">CO2-Wert
</text>
  </threadedComment>
  <threadedComment ref="X110" personId="{1B91C401-CF4B-951C-D16A-7E79B843C6D1}" id="{000400A0-002B-4714-AC5A-001600FE0078}">
    <text xml:space="preserve">CO2-Wert
</text>
  </threadedComment>
  <threadedComment ref="Y110" personId="{1B91C401-CF4B-951C-D16A-7E79B843C6D1}" id="{009A00D5-0031-418E-9F56-0059006F0040}">
    <text xml:space="preserve">CO2-Wert
</text>
  </threadedComment>
  <threadedComment ref="Z110" personId="{1B91C401-CF4B-951C-D16A-7E79B843C6D1}" id="{00D2003B-00DD-4DFE-BEA7-004B005B0038}">
    <text xml:space="preserve">CO2-Wert
</text>
  </threadedComment>
  <threadedComment ref="I111" personId="{74C8B8BF-E078-EAC1-E960-A055FF65D85A}" id="{C4BA635A-06E1-D272-B01E-0EB57DADA643}">
    <text xml:space="preserve">Textfeld
</text>
  </threadedComment>
  <threadedComment ref="J111" personId="{74C8B8BF-E078-EAC1-E960-A055FF65D85A}" id="{8B945482-0822-00A9-36FA-B5EBB5F665AD}">
    <text xml:space="preserve">Textfeld
</text>
  </threadedComment>
  <threadedComment ref="K111" personId="{74C8B8BF-E078-EAC1-E960-A055FF65D85A}" id="{82DC9980-FCEA-779A-4153-7B5B48A1EC6F}">
    <text xml:space="preserve">Textfeld
</text>
  </threadedComment>
  <threadedComment ref="L111" personId="{74C8B8BF-E078-EAC1-E960-A055FF65D85A}" id="{21AF709F-9682-4A77-2942-1410C18B73AA}">
    <text xml:space="preserve">Textfeld
</text>
  </threadedComment>
  <threadedComment ref="M111" personId="{74C8B8BF-E078-EAC1-E960-A055FF65D85A}" id="{EEE1E5DA-1A17-1876-2EF5-DF697ED740E5}">
    <text xml:space="preserve">Textfeld
</text>
  </threadedComment>
  <threadedComment ref="N111" personId="{74C8B8BF-E078-EAC1-E960-A055FF65D85A}" id="{18EAD35E-8F18-5AD1-ABE1-83201BA16893}">
    <text xml:space="preserve">Textfeld
</text>
  </threadedComment>
  <threadedComment ref="O111" personId="{74C8B8BF-E078-EAC1-E960-A055FF65D85A}" id="{DA96C61C-7BE8-49A7-B4EE-24EA528D15A7}">
    <text xml:space="preserve">Textfeld
</text>
  </threadedComment>
  <threadedComment ref="P111" personId="{74C8B8BF-E078-EAC1-E960-A055FF65D85A}" id="{004E00FE-0043-4380-A44A-009C00D0004C}">
    <text xml:space="preserve">Textfeld
</text>
  </threadedComment>
  <threadedComment ref="Q111" personId="{74C8B8BF-E078-EAC1-E960-A055FF65D85A}" id="{000200B8-004D-43BD-B1D1-0020002500D9}">
    <text xml:space="preserve">Textfeld
</text>
  </threadedComment>
  <threadedComment ref="R111" personId="{74C8B8BF-E078-EAC1-E960-A055FF65D85A}" id="{00F30085-0016-41F2-902E-005A003E009C}">
    <text xml:space="preserve">Textfeld
</text>
  </threadedComment>
  <threadedComment ref="S111" personId="{74C8B8BF-E078-EAC1-E960-A055FF65D85A}" id="{00F200C4-0083-49C0-AC1D-00FD00AA00DF}">
    <text xml:space="preserve">Textfeld
</text>
  </threadedComment>
  <threadedComment ref="T111" personId="{74C8B8BF-E078-EAC1-E960-A055FF65D85A}" id="{007B00AB-0018-479E-B483-007800E500EA}">
    <text xml:space="preserve">Textfeld
</text>
  </threadedComment>
  <threadedComment ref="U111" personId="{74C8B8BF-E078-EAC1-E960-A055FF65D85A}" id="{0063006B-007B-4337-A235-00E5009A00E6}">
    <text xml:space="preserve">Textfeld
</text>
  </threadedComment>
  <threadedComment ref="V111" personId="{74C8B8BF-E078-EAC1-E960-A055FF65D85A}" id="{00EB00A6-00D0-46E5-90EB-001C002C0002}">
    <text xml:space="preserve">Textfeld
</text>
  </threadedComment>
  <threadedComment ref="W111" personId="{74C8B8BF-E078-EAC1-E960-A055FF65D85A}" id="{00250011-00DE-4939-B7DE-003B000600E8}">
    <text xml:space="preserve">Textfeld
</text>
  </threadedComment>
  <threadedComment ref="X111" personId="{74C8B8BF-E078-EAC1-E960-A055FF65D85A}" id="{002900BD-0060-4290-A07B-00A7005300CE}">
    <text xml:space="preserve">Textfeld
</text>
  </threadedComment>
  <threadedComment ref="Y111" personId="{74C8B8BF-E078-EAC1-E960-A055FF65D85A}" id="{00E6000E-0001-44A0-A68A-0010001B0001}">
    <text xml:space="preserve">Textfeld
</text>
  </threadedComment>
  <threadedComment ref="Z111" personId="{74C8B8BF-E078-EAC1-E960-A055FF65D85A}" id="{002A00BC-00B4-4DBE-8AB2-0080003C0099}">
    <text xml:space="preserve">Textfeld
</text>
  </threadedComment>
  <threadedComment ref="I112" personId="{1B91C401-CF4B-951C-D16A-7E79B843C6D1}" id="{006200C5-00D0-4068-9F82-0053000D00D8}">
    <text xml:space="preserve">CO2-Wert
</text>
  </threadedComment>
  <threadedComment ref="J112" personId="{1B91C401-CF4B-951C-D16A-7E79B843C6D1}" id="{008700DB-0003-4051-9FC4-00C700AD0041}">
    <text xml:space="preserve">CO2-Wert
</text>
  </threadedComment>
  <threadedComment ref="K112" personId="{1B91C401-CF4B-951C-D16A-7E79B843C6D1}" id="{00EC00F1-0084-4020-B3F0-005F004D006C}">
    <text xml:space="preserve">CO2-Wert
</text>
  </threadedComment>
  <threadedComment ref="L112" personId="{1B91C401-CF4B-951C-D16A-7E79B843C6D1}" id="{008A0033-0082-4E98-8AEF-0082005C0060}">
    <text xml:space="preserve">CO2-Wert
</text>
  </threadedComment>
  <threadedComment ref="M112" personId="{1B91C401-CF4B-951C-D16A-7E79B843C6D1}" id="{00B700B5-00A6-49BD-A046-00E400DF00B7}">
    <text xml:space="preserve">CO2-Wert
</text>
  </threadedComment>
  <threadedComment ref="N112" personId="{1B91C401-CF4B-951C-D16A-7E79B843C6D1}" id="{006600E0-0073-4EEC-B13D-009400C100CC}">
    <text xml:space="preserve">CO2-Wert
</text>
  </threadedComment>
  <threadedComment ref="O112" personId="{1B91C401-CF4B-951C-D16A-7E79B843C6D1}" id="{004400BD-00DF-4ABA-A344-00F7001900BD}">
    <text xml:space="preserve">CO2-Wert
</text>
  </threadedComment>
  <threadedComment ref="P112" personId="{1B91C401-CF4B-951C-D16A-7E79B843C6D1}" id="{00DB0000-003C-4BF8-90FC-00CD00B600E7}">
    <text xml:space="preserve">CO2-Wert
</text>
  </threadedComment>
  <threadedComment ref="Q112" personId="{1B91C401-CF4B-951C-D16A-7E79B843C6D1}" id="{005000BA-0090-4CE3-AA00-00E900B600E3}">
    <text xml:space="preserve">CO2-Wert
</text>
  </threadedComment>
  <threadedComment ref="R112" personId="{1B91C401-CF4B-951C-D16A-7E79B843C6D1}" id="{00E90095-00B0-460B-9909-00AF00FC00E5}">
    <text xml:space="preserve">CO2-Wert
</text>
  </threadedComment>
  <threadedComment ref="S112" personId="{1B91C401-CF4B-951C-D16A-7E79B843C6D1}" id="{00C1007A-0063-4A1F-B6BA-004D008700A5}">
    <text xml:space="preserve">CO2-Wert
</text>
  </threadedComment>
  <threadedComment ref="T112" personId="{1B91C401-CF4B-951C-D16A-7E79B843C6D1}" id="{001B006F-0041-49FD-8741-0091009900B1}">
    <text xml:space="preserve">CO2-Wert
</text>
  </threadedComment>
  <threadedComment ref="U112" personId="{1B91C401-CF4B-951C-D16A-7E79B843C6D1}" id="{0056008E-006B-4AF7-A7D3-003E0002006D}">
    <text xml:space="preserve">CO2-Wert
</text>
  </threadedComment>
  <threadedComment ref="V112" personId="{1B91C401-CF4B-951C-D16A-7E79B843C6D1}" id="{00AB00B0-0063-4D12-914C-00D300140062}">
    <text xml:space="preserve">CO2-Wert
</text>
  </threadedComment>
  <threadedComment ref="W112" personId="{1B91C401-CF4B-951C-D16A-7E79B843C6D1}" id="{00EF00C2-0054-4C89-9F9B-00C200E2005F}">
    <text xml:space="preserve">CO2-Wert
</text>
  </threadedComment>
  <threadedComment ref="X112" personId="{1B91C401-CF4B-951C-D16A-7E79B843C6D1}" id="{00250090-00FE-4328-B387-0052000E0065}">
    <text xml:space="preserve">CO2-Wert
</text>
  </threadedComment>
  <threadedComment ref="Y112" personId="{1B91C401-CF4B-951C-D16A-7E79B843C6D1}" id="{000000C4-0079-4936-AC9D-000700C000FA}">
    <text xml:space="preserve">CO2-Wert
</text>
  </threadedComment>
  <threadedComment ref="Z112" personId="{1B91C401-CF4B-951C-D16A-7E79B843C6D1}" id="{00660014-00ED-4152-B5F3-00C9007D00E5}">
    <text xml:space="preserve">CO2-Wert
</text>
  </threadedComment>
  <threadedComment ref="I113" personId="{74C8B8BF-E078-EAC1-E960-A055FF65D85A}" id="{00020085-00F9-4CCF-AE79-009F008F0078}">
    <text xml:space="preserve">Textfeld
</text>
  </threadedComment>
  <threadedComment ref="J113" personId="{74C8B8BF-E078-EAC1-E960-A055FF65D85A}" id="{003C0092-00A7-4A26-BF37-00B6006A0062}">
    <text xml:space="preserve">Textfeld
</text>
  </threadedComment>
  <threadedComment ref="K113" personId="{74C8B8BF-E078-EAC1-E960-A055FF65D85A}" id="{004A00C8-00F4-4602-A864-002B009B00FC}">
    <text xml:space="preserve">Textfeld
</text>
  </threadedComment>
  <threadedComment ref="L113" personId="{74C8B8BF-E078-EAC1-E960-A055FF65D85A}" id="{00FC00C9-0066-4FD0-AEEA-00EF00E2002C}">
    <text xml:space="preserve">Textfeld
</text>
  </threadedComment>
  <threadedComment ref="M113" personId="{74C8B8BF-E078-EAC1-E960-A055FF65D85A}" id="{0036009F-0025-4CC7-9EFD-006B00E2002C}">
    <text xml:space="preserve">Textfeld
</text>
  </threadedComment>
  <threadedComment ref="N113" personId="{74C8B8BF-E078-EAC1-E960-A055FF65D85A}" id="{003200F3-00A6-4D78-912F-006D0097001E}">
    <text xml:space="preserve">Textfeld
</text>
  </threadedComment>
  <threadedComment ref="O113" personId="{74C8B8BF-E078-EAC1-E960-A055FF65D85A}" id="{00A2002E-00DE-476F-9886-00F500310056}">
    <text xml:space="preserve">Textfeld
</text>
  </threadedComment>
  <threadedComment ref="P113" personId="{74C8B8BF-E078-EAC1-E960-A055FF65D85A}" id="{00920002-0080-44AE-B2B8-00B2008400DE}">
    <text xml:space="preserve">Textfeld
</text>
  </threadedComment>
  <threadedComment ref="Q113" personId="{74C8B8BF-E078-EAC1-E960-A055FF65D85A}" id="{000B0053-0026-4587-BAF9-006D00B10023}">
    <text xml:space="preserve">Textfeld
</text>
  </threadedComment>
  <threadedComment ref="R113" personId="{74C8B8BF-E078-EAC1-E960-A055FF65D85A}" id="{00470004-00A4-47B8-94C6-00A600E8005E}">
    <text xml:space="preserve">Textfeld
</text>
  </threadedComment>
  <threadedComment ref="S113" personId="{74C8B8BF-E078-EAC1-E960-A055FF65D85A}" id="{003200DF-00FC-44FD-8892-00EA0097006F}">
    <text xml:space="preserve">Textfeld
</text>
  </threadedComment>
  <threadedComment ref="T113" personId="{74C8B8BF-E078-EAC1-E960-A055FF65D85A}" id="{00A900B6-00EF-4135-92E2-007800A800C7}">
    <text xml:space="preserve">Textfeld
</text>
  </threadedComment>
  <threadedComment ref="U113" personId="{74C8B8BF-E078-EAC1-E960-A055FF65D85A}" id="{00A6002A-004F-4955-B640-00F9007C009A}">
    <text xml:space="preserve">Textfeld
</text>
  </threadedComment>
  <threadedComment ref="V113" personId="{74C8B8BF-E078-EAC1-E960-A055FF65D85A}" id="{00510097-00A3-4121-9970-0051007E003F}">
    <text xml:space="preserve">Textfeld
</text>
  </threadedComment>
  <threadedComment ref="W113" personId="{74C8B8BF-E078-EAC1-E960-A055FF65D85A}" id="{001E00A8-00E7-41C2-92D3-007900F100BA}">
    <text xml:space="preserve">Textfeld
</text>
  </threadedComment>
  <threadedComment ref="X113" personId="{74C8B8BF-E078-EAC1-E960-A055FF65D85A}" id="{00CA0038-00E1-460A-ABEC-00B800220034}">
    <text xml:space="preserve">Textfeld
</text>
  </threadedComment>
  <threadedComment ref="Y113" personId="{74C8B8BF-E078-EAC1-E960-A055FF65D85A}" id="{00980012-0066-4AD8-9337-00DC008A0088}">
    <text xml:space="preserve">Textfeld
</text>
  </threadedComment>
  <threadedComment ref="Z113" personId="{74C8B8BF-E078-EAC1-E960-A055FF65D85A}" id="{0099007A-0037-472A-A331-00960010005C}">
    <text xml:space="preserve">Textfeld
</text>
  </threadedComment>
  <threadedComment ref="I114" personId="{1B91C401-CF4B-951C-D16A-7E79B843C6D1}" id="{0096006E-00D1-4358-A3FB-00B800D900BF}">
    <text xml:space="preserve">CO2-Wert
</text>
  </threadedComment>
  <threadedComment ref="J114" personId="{1B91C401-CF4B-951C-D16A-7E79B843C6D1}" id="{0026008A-004E-4963-A002-00100051006F}">
    <text xml:space="preserve">CO2-Wert
</text>
  </threadedComment>
  <threadedComment ref="K114" personId="{1B91C401-CF4B-951C-D16A-7E79B843C6D1}" id="{00090059-003E-4DD7-9922-002F008400A2}">
    <text xml:space="preserve">CO2-Wert
</text>
  </threadedComment>
  <threadedComment ref="L114" personId="{1B91C401-CF4B-951C-D16A-7E79B843C6D1}" id="{005C007F-0085-487C-92A5-0024000F0009}">
    <text xml:space="preserve">CO2-Wert
</text>
  </threadedComment>
  <threadedComment ref="M114" personId="{1B91C401-CF4B-951C-D16A-7E79B843C6D1}" id="{00BF0018-007E-42EF-B72D-00B000D700F6}">
    <text xml:space="preserve">CO2-Wert
</text>
  </threadedComment>
  <threadedComment ref="N114" personId="{1B91C401-CF4B-951C-D16A-7E79B843C6D1}" id="{009300BD-00D9-4866-A714-004C008E00B1}">
    <text xml:space="preserve">CO2-Wert
</text>
  </threadedComment>
  <threadedComment ref="O114" personId="{1B91C401-CF4B-951C-D16A-7E79B843C6D1}" id="{00D80034-00D5-4376-AECD-00BB00910084}">
    <text xml:space="preserve">CO2-Wert
</text>
  </threadedComment>
  <threadedComment ref="P114" personId="{1B91C401-CF4B-951C-D16A-7E79B843C6D1}" id="{00B90059-0013-4A49-A87A-0056009F0002}">
    <text xml:space="preserve">CO2-Wert
</text>
  </threadedComment>
  <threadedComment ref="Q114" personId="{1B91C401-CF4B-951C-D16A-7E79B843C6D1}" id="{001D00BA-0032-4F14-AA38-0046002B00BD}">
    <text xml:space="preserve">CO2-Wert
</text>
  </threadedComment>
  <threadedComment ref="R114" personId="{1B91C401-CF4B-951C-D16A-7E79B843C6D1}" id="{000900D9-0039-4060-8819-0044007200C3}">
    <text xml:space="preserve">CO2-Wert
</text>
  </threadedComment>
  <threadedComment ref="S114" personId="{1B91C401-CF4B-951C-D16A-7E79B843C6D1}" id="{0047003E-0012-4AD3-B6A6-00B00055003C}">
    <text xml:space="preserve">CO2-Wert
</text>
  </threadedComment>
  <threadedComment ref="T114" personId="{1B91C401-CF4B-951C-D16A-7E79B843C6D1}" id="{00A10078-0066-42C2-8DEC-007200BF00CF}">
    <text xml:space="preserve">CO2-Wert
</text>
  </threadedComment>
  <threadedComment ref="U114" personId="{1B91C401-CF4B-951C-D16A-7E79B843C6D1}" id="{001600AA-0013-4E1A-B659-0046003F0002}">
    <text xml:space="preserve">CO2-Wert
</text>
  </threadedComment>
  <threadedComment ref="V114" personId="{1B91C401-CF4B-951C-D16A-7E79B843C6D1}" id="{001B0013-00B3-4F33-89A0-008100F900C2}">
    <text xml:space="preserve">CO2-Wert
</text>
  </threadedComment>
  <threadedComment ref="W114" personId="{1B91C401-CF4B-951C-D16A-7E79B843C6D1}" id="{00AE00A1-0031-43CA-A215-002B009100B4}">
    <text xml:space="preserve">CO2-Wert
</text>
  </threadedComment>
  <threadedComment ref="X114" personId="{1B91C401-CF4B-951C-D16A-7E79B843C6D1}" id="{005D00CE-0018-4BC5-A45E-00FE00BD00A9}">
    <text xml:space="preserve">CO2-Wert
</text>
  </threadedComment>
  <threadedComment ref="Y114" personId="{1B91C401-CF4B-951C-D16A-7E79B843C6D1}" id="{009F0098-000C-432E-846A-0077004B005D}">
    <text xml:space="preserve">CO2-Wert
</text>
  </threadedComment>
  <threadedComment ref="Z114" personId="{1B91C401-CF4B-951C-D16A-7E79B843C6D1}" id="{00CB0047-007C-459C-B4DA-0073008E0052}">
    <text xml:space="preserve">CO2-Wert
</text>
  </threadedComment>
  <threadedComment ref="I115" personId="{74C8B8BF-E078-EAC1-E960-A055FF65D85A}" id="{005B0089-0016-4D72-884E-003400200031}">
    <text xml:space="preserve">Textfeld
</text>
  </threadedComment>
  <threadedComment ref="J115" personId="{74C8B8BF-E078-EAC1-E960-A055FF65D85A}" id="{00930029-0074-4F23-93BA-00EF00FD0032}">
    <text xml:space="preserve">Textfeld
</text>
  </threadedComment>
  <threadedComment ref="K115" personId="{74C8B8BF-E078-EAC1-E960-A055FF65D85A}" id="{005B0061-007E-4BA7-AC4D-00DD00D600DF}">
    <text xml:space="preserve">Textfeld
</text>
  </threadedComment>
  <threadedComment ref="L115" personId="{74C8B8BF-E078-EAC1-E960-A055FF65D85A}" id="{004A00A3-0033-4ADF-A59B-001400BB0026}">
    <text xml:space="preserve">Textfeld
</text>
  </threadedComment>
  <threadedComment ref="M115" personId="{74C8B8BF-E078-EAC1-E960-A055FF65D85A}" id="{009500F3-0002-4413-A83E-00F100B70097}">
    <text xml:space="preserve">Textfeld
</text>
  </threadedComment>
  <threadedComment ref="N115" personId="{74C8B8BF-E078-EAC1-E960-A055FF65D85A}" id="{003400EA-0028-424C-A38E-00CE005E007D}">
    <text xml:space="preserve">Textfeld
</text>
  </threadedComment>
  <threadedComment ref="O115" personId="{74C8B8BF-E078-EAC1-E960-A055FF65D85A}" id="{008500B9-00C6-4C7C-BB97-00A300C3008E}">
    <text xml:space="preserve">Textfeld
</text>
  </threadedComment>
  <threadedComment ref="P115" personId="{74C8B8BF-E078-EAC1-E960-A055FF65D85A}" id="{0026001A-0008-4BFE-B22F-00C800BB00CA}">
    <text xml:space="preserve">Textfeld
</text>
  </threadedComment>
  <threadedComment ref="Q115" personId="{74C8B8BF-E078-EAC1-E960-A055FF65D85A}" id="{000C0067-003A-4FCF-917F-0062003B007C}">
    <text xml:space="preserve">Textfeld
</text>
  </threadedComment>
  <threadedComment ref="R115" personId="{74C8B8BF-E078-EAC1-E960-A055FF65D85A}" id="{005200A0-00D1-4430-9C4B-00E200DC0081}">
    <text xml:space="preserve">Textfeld
</text>
  </threadedComment>
  <threadedComment ref="S115" personId="{74C8B8BF-E078-EAC1-E960-A055FF65D85A}" id="{000C0040-0043-4C44-BBBC-00010055006E}">
    <text xml:space="preserve">Textfeld
</text>
  </threadedComment>
  <threadedComment ref="T115" personId="{74C8B8BF-E078-EAC1-E960-A055FF65D85A}" id="{004600C0-00EF-45A3-8BD4-004E00E400C8}">
    <text xml:space="preserve">Textfeld
</text>
  </threadedComment>
  <threadedComment ref="U115" personId="{74C8B8BF-E078-EAC1-E960-A055FF65D85A}" id="{00EA0088-00A2-45A4-83A5-0065007100A3}">
    <text xml:space="preserve">Textfeld
</text>
  </threadedComment>
  <threadedComment ref="V115" personId="{74C8B8BF-E078-EAC1-E960-A055FF65D85A}" id="{00EE0083-001F-4AEC-B4AE-00CC00DA00A9}">
    <text xml:space="preserve">Textfeld
</text>
  </threadedComment>
  <threadedComment ref="W115" personId="{74C8B8BF-E078-EAC1-E960-A055FF65D85A}" id="{00D40066-00DA-4826-A47B-004B0048005A}">
    <text xml:space="preserve">Textfeld
</text>
  </threadedComment>
  <threadedComment ref="X115" personId="{74C8B8BF-E078-EAC1-E960-A055FF65D85A}" id="{009B00E1-0017-4E72-887A-008B003D00CF}">
    <text xml:space="preserve">Textfeld
</text>
  </threadedComment>
  <threadedComment ref="Y115" personId="{74C8B8BF-E078-EAC1-E960-A055FF65D85A}" id="{003000A0-00BE-40C7-8AE3-00A200D9000F}">
    <text xml:space="preserve">Textfeld
</text>
  </threadedComment>
  <threadedComment ref="Z115" personId="{74C8B8BF-E078-EAC1-E960-A055FF65D85A}" id="{000A00AC-004B-43EB-8528-00B100950009}">
    <text xml:space="preserve">Textfeld
</text>
  </threadedComment>
  <threadedComment ref="I116" personId="{1B91C401-CF4B-951C-D16A-7E79B843C6D1}" id="{00360055-00CD-4079-92A5-00B000A1006A}">
    <text xml:space="preserve">CO2-Wert
</text>
  </threadedComment>
  <threadedComment ref="J116" personId="{1B91C401-CF4B-951C-D16A-7E79B843C6D1}" id="{00210052-0046-48EE-9EA2-00C000A50088}">
    <text xml:space="preserve">CO2-Wert
</text>
  </threadedComment>
  <threadedComment ref="K116" personId="{1B91C401-CF4B-951C-D16A-7E79B843C6D1}" id="{00BD005C-0053-47BB-AF34-00BF00D40038}">
    <text xml:space="preserve">CO2-Wert
</text>
  </threadedComment>
  <threadedComment ref="L116" personId="{1B91C401-CF4B-951C-D16A-7E79B843C6D1}" id="{000100E4-00F1-4679-8D92-001C00BB00A3}">
    <text xml:space="preserve">CO2-Wert
</text>
  </threadedComment>
  <threadedComment ref="M116" personId="{1B91C401-CF4B-951C-D16A-7E79B843C6D1}" id="{004B00B3-001B-4222-AFA6-00F000B70023}">
    <text xml:space="preserve">CO2-Wert
</text>
  </threadedComment>
  <threadedComment ref="N116" personId="{1B91C401-CF4B-951C-D16A-7E79B843C6D1}" id="{009B0052-000B-4E4C-ADE2-00C900FD00AC}">
    <text xml:space="preserve">CO2-Wert
</text>
  </threadedComment>
  <threadedComment ref="O116" personId="{1B91C401-CF4B-951C-D16A-7E79B843C6D1}" id="{00170095-007F-4107-B68C-002A00550092}">
    <text xml:space="preserve">CO2-Wert
</text>
  </threadedComment>
  <threadedComment ref="P116" personId="{1B91C401-CF4B-951C-D16A-7E79B843C6D1}" id="{00900055-00EE-4CD8-9C9D-006500960009}">
    <text xml:space="preserve">CO2-Wert
</text>
  </threadedComment>
  <threadedComment ref="Q116" personId="{1B91C401-CF4B-951C-D16A-7E79B843C6D1}" id="{0042004D-000E-456C-8A51-004500EF0045}">
    <text xml:space="preserve">CO2-Wert
</text>
  </threadedComment>
  <threadedComment ref="R116" personId="{1B91C401-CF4B-951C-D16A-7E79B843C6D1}" id="{00580075-004E-4C9B-B6BF-00E800B60063}">
    <text xml:space="preserve">CO2-Wert
</text>
  </threadedComment>
  <threadedComment ref="S116" personId="{1B91C401-CF4B-951C-D16A-7E79B843C6D1}" id="{00C2001C-00EE-49CF-BAE9-001A008800BE}">
    <text xml:space="preserve">CO2-Wert
</text>
  </threadedComment>
  <threadedComment ref="T116" personId="{1B91C401-CF4B-951C-D16A-7E79B843C6D1}" id="{00940011-00E3-41E1-AF0D-006300C00080}">
    <text xml:space="preserve">CO2-Wert
</text>
  </threadedComment>
  <threadedComment ref="U116" personId="{1B91C401-CF4B-951C-D16A-7E79B843C6D1}" id="{004300C9-007D-4DC5-82A5-00B200120020}">
    <text xml:space="preserve">CO2-Wert
</text>
  </threadedComment>
  <threadedComment ref="V116" personId="{1B91C401-CF4B-951C-D16A-7E79B843C6D1}" id="{00A00015-0016-4988-86D2-005200050062}">
    <text xml:space="preserve">CO2-Wert
</text>
  </threadedComment>
  <threadedComment ref="W116" personId="{1B91C401-CF4B-951C-D16A-7E79B843C6D1}" id="{008800DB-004F-4980-B253-0097005C0032}">
    <text xml:space="preserve">CO2-Wert
</text>
  </threadedComment>
  <threadedComment ref="X116" personId="{1B91C401-CF4B-951C-D16A-7E79B843C6D1}" id="{00490090-00E4-4A16-8232-0024007A0087}">
    <text xml:space="preserve">CO2-Wert
</text>
  </threadedComment>
  <threadedComment ref="Y116" personId="{1B91C401-CF4B-951C-D16A-7E79B843C6D1}" id="{00670017-004A-48EA-AAA8-0035007000CA}">
    <text xml:space="preserve">CO2-Wert
</text>
  </threadedComment>
  <threadedComment ref="Z116" personId="{1B91C401-CF4B-951C-D16A-7E79B843C6D1}" id="{00080063-00FE-4FCC-BFCC-00C8007A00F3}">
    <text xml:space="preserve">CO2-Wert
</text>
  </threadedComment>
  <threadedComment ref="I117" personId="{74C8B8BF-E078-EAC1-E960-A055FF65D85A}" id="{0027009F-00A5-40DA-8A04-00F900EC00F9}">
    <text xml:space="preserve">Textfeld
</text>
  </threadedComment>
  <threadedComment ref="J117" personId="{74C8B8BF-E078-EAC1-E960-A055FF65D85A}" id="{00800037-00F1-4F20-B87B-00FF00730023}">
    <text xml:space="preserve">Textfeld
</text>
  </threadedComment>
  <threadedComment ref="K117" personId="{74C8B8BF-E078-EAC1-E960-A055FF65D85A}" id="{002C00AD-0092-4E1F-BDB9-00B600AD00E9}">
    <text xml:space="preserve">Textfeld
</text>
  </threadedComment>
  <threadedComment ref="L117" personId="{74C8B8BF-E078-EAC1-E960-A055FF65D85A}" id="{003300C6-00A1-44D5-8481-0035004E0073}">
    <text xml:space="preserve">Textfeld
</text>
  </threadedComment>
  <threadedComment ref="M117" personId="{74C8B8BF-E078-EAC1-E960-A055FF65D85A}" id="{007200AA-00EC-4B65-A53C-0017007E000E}">
    <text xml:space="preserve">Textfeld
</text>
  </threadedComment>
  <threadedComment ref="N117" personId="{74C8B8BF-E078-EAC1-E960-A055FF65D85A}" id="{00400041-0081-4AFE-84DD-00B5005900F5}">
    <text xml:space="preserve">Textfeld
</text>
  </threadedComment>
  <threadedComment ref="O117" personId="{74C8B8BF-E078-EAC1-E960-A055FF65D85A}" id="{000D00CC-00A4-443E-86A0-000E00AE009C}">
    <text xml:space="preserve">Textfeld
</text>
  </threadedComment>
  <threadedComment ref="P117" personId="{74C8B8BF-E078-EAC1-E960-A055FF65D85A}" id="{00A000D5-00E7-44FC-A06A-007400E40068}">
    <text xml:space="preserve">Textfeld
</text>
  </threadedComment>
  <threadedComment ref="Q117" personId="{74C8B8BF-E078-EAC1-E960-A055FF65D85A}" id="{00080089-0025-44FC-AF45-0062008A00BB}">
    <text xml:space="preserve">Textfeld
</text>
  </threadedComment>
  <threadedComment ref="R117" personId="{74C8B8BF-E078-EAC1-E960-A055FF65D85A}" id="{00AA0012-0085-4F1F-B4FA-003E00CC00BC}">
    <text xml:space="preserve">Textfeld
</text>
  </threadedComment>
  <threadedComment ref="S117" personId="{74C8B8BF-E078-EAC1-E960-A055FF65D85A}" id="{0077006C-005F-4A28-B380-001A002500A4}">
    <text xml:space="preserve">Textfeld
</text>
  </threadedComment>
  <threadedComment ref="T117" personId="{74C8B8BF-E078-EAC1-E960-A055FF65D85A}" id="{00920072-0018-47DA-80A2-004700C80097}">
    <text xml:space="preserve">Textfeld
</text>
  </threadedComment>
  <threadedComment ref="U117" personId="{74C8B8BF-E078-EAC1-E960-A055FF65D85A}" id="{00310047-0053-4525-919C-0060005C004F}">
    <text xml:space="preserve">Textfeld
</text>
  </threadedComment>
  <threadedComment ref="V117" personId="{74C8B8BF-E078-EAC1-E960-A055FF65D85A}" id="{00980018-00DF-4329-BD7C-00EE002200F5}">
    <text xml:space="preserve">Textfeld
</text>
  </threadedComment>
  <threadedComment ref="W117" personId="{74C8B8BF-E078-EAC1-E960-A055FF65D85A}" id="{00C100BC-000D-45C2-9502-000900440095}">
    <text xml:space="preserve">Textfeld
</text>
  </threadedComment>
  <threadedComment ref="X117" personId="{74C8B8BF-E078-EAC1-E960-A055FF65D85A}" id="{000A0045-0002-49BE-9350-00B3008C00B8}">
    <text xml:space="preserve">Textfeld
</text>
  </threadedComment>
  <threadedComment ref="Y117" personId="{74C8B8BF-E078-EAC1-E960-A055FF65D85A}" id="{006400A1-00B0-4469-9866-00A200CB0038}">
    <text xml:space="preserve">Textfeld
</text>
  </threadedComment>
  <threadedComment ref="Z117" personId="{74C8B8BF-E078-EAC1-E960-A055FF65D85A}" id="{00BC00CB-008D-4292-970D-00E60037000B}">
    <text xml:space="preserve">Textfeld
</text>
  </threadedComment>
  <threadedComment ref="I118" personId="{1B91C401-CF4B-951C-D16A-7E79B843C6D1}" id="{00BE004F-0032-44CF-96A1-00BB00A5005B}">
    <text xml:space="preserve">CO2-Wert
</text>
  </threadedComment>
  <threadedComment ref="J118" personId="{1B91C401-CF4B-951C-D16A-7E79B843C6D1}" id="{0033007F-0040-445E-8756-008D00B70045}">
    <text xml:space="preserve">CO2-Wert
</text>
  </threadedComment>
  <threadedComment ref="K118" personId="{1B91C401-CF4B-951C-D16A-7E79B843C6D1}" id="{007B00A6-002D-485B-8A97-004700A1001E}">
    <text xml:space="preserve">CO2-Wert
</text>
  </threadedComment>
  <threadedComment ref="L118" personId="{1B91C401-CF4B-951C-D16A-7E79B843C6D1}" id="{00A700A6-005B-4A18-98D9-004500420008}">
    <text xml:space="preserve">CO2-Wert
</text>
  </threadedComment>
  <threadedComment ref="M118" personId="{1B91C401-CF4B-951C-D16A-7E79B843C6D1}" id="{009C00B2-002B-440A-AA6B-00FD001A00EE}">
    <text xml:space="preserve">CO2-Wert
</text>
  </threadedComment>
  <threadedComment ref="N118" personId="{1B91C401-CF4B-951C-D16A-7E79B843C6D1}" id="{00B80076-002A-403C-9C72-008100130015}">
    <text xml:space="preserve">CO2-Wert
</text>
  </threadedComment>
  <threadedComment ref="O118" personId="{1B91C401-CF4B-951C-D16A-7E79B843C6D1}" id="{007E005B-009E-4EA3-A40E-00C600F50030}">
    <text xml:space="preserve">CO2-Wert
</text>
  </threadedComment>
  <threadedComment ref="P118" personId="{1B91C401-CF4B-951C-D16A-7E79B843C6D1}" id="{002F00BF-00BE-4AD8-BE94-00F3008200E7}">
    <text xml:space="preserve">CO2-Wert
</text>
  </threadedComment>
  <threadedComment ref="Q118" personId="{1B91C401-CF4B-951C-D16A-7E79B843C6D1}" id="{00400016-00D5-4A5E-9CBD-009000DC0091}">
    <text xml:space="preserve">CO2-Wert
</text>
  </threadedComment>
  <threadedComment ref="R118" personId="{1B91C401-CF4B-951C-D16A-7E79B843C6D1}" id="{00DC009C-009D-4952-8D82-0005008C008E}">
    <text xml:space="preserve">CO2-Wert
</text>
  </threadedComment>
  <threadedComment ref="S118" personId="{1B91C401-CF4B-951C-D16A-7E79B843C6D1}" id="{009F00B1-0023-44B9-BA20-00A6001900AF}">
    <text xml:space="preserve">CO2-Wert
</text>
  </threadedComment>
  <threadedComment ref="T118" personId="{1B91C401-CF4B-951C-D16A-7E79B843C6D1}" id="{007300A8-0029-41ED-9F8D-0077005A00EA}">
    <text xml:space="preserve">CO2-Wert
</text>
  </threadedComment>
  <threadedComment ref="U118" personId="{1B91C401-CF4B-951C-D16A-7E79B843C6D1}" id="{00970079-0039-4275-B756-00B900BA00E1}">
    <text xml:space="preserve">CO2-Wert
</text>
  </threadedComment>
  <threadedComment ref="V118" personId="{1B91C401-CF4B-951C-D16A-7E79B843C6D1}" id="{006D0045-0082-4517-B460-00AE00A100EE}">
    <text xml:space="preserve">CO2-Wert
</text>
  </threadedComment>
  <threadedComment ref="W118" personId="{1B91C401-CF4B-951C-D16A-7E79B843C6D1}" id="{00FE00BA-00E5-4575-B273-006B003E00F7}">
    <text xml:space="preserve">CO2-Wert
</text>
  </threadedComment>
  <threadedComment ref="X118" personId="{1B91C401-CF4B-951C-D16A-7E79B843C6D1}" id="{00C20042-0005-454E-A944-00DC007000F5}">
    <text xml:space="preserve">CO2-Wert
</text>
  </threadedComment>
  <threadedComment ref="Y118" personId="{1B91C401-CF4B-951C-D16A-7E79B843C6D1}" id="{00E9004D-00A6-4EC9-81ED-001C00530086}">
    <text xml:space="preserve">CO2-Wert
</text>
  </threadedComment>
  <threadedComment ref="Z118" personId="{1B91C401-CF4B-951C-D16A-7E79B843C6D1}" id="{001D008A-0076-48AA-B8E6-00A100F30073}">
    <text xml:space="preserve">CO2-Wert
</text>
  </threadedComment>
  <threadedComment ref="I119" personId="{74C8B8BF-E078-EAC1-E960-A055FF65D85A}" id="{00D200B2-00F4-4BBE-AE18-003100660058}">
    <text xml:space="preserve">Textfeld
</text>
  </threadedComment>
  <threadedComment ref="J119" personId="{74C8B8BF-E078-EAC1-E960-A055FF65D85A}" id="{00340046-00C0-49F6-B532-008B00DF00C4}">
    <text xml:space="preserve">Textfeld
</text>
  </threadedComment>
  <threadedComment ref="K119" personId="{74C8B8BF-E078-EAC1-E960-A055FF65D85A}" id="{000F0022-0000-4BA4-A99C-00BE00AA0073}">
    <text xml:space="preserve">Textfeld
</text>
  </threadedComment>
  <threadedComment ref="L119" personId="{74C8B8BF-E078-EAC1-E960-A055FF65D85A}" id="{00E90023-0074-49FC-B35E-00A4009900AA}">
    <text xml:space="preserve">Textfeld
</text>
  </threadedComment>
  <threadedComment ref="M119" personId="{74C8B8BF-E078-EAC1-E960-A055FF65D85A}" id="{00A3002E-00CE-4A0D-AC6C-00C700F3005D}">
    <text xml:space="preserve">Textfeld
</text>
  </threadedComment>
  <threadedComment ref="N119" personId="{74C8B8BF-E078-EAC1-E960-A055FF65D85A}" id="{005E00BC-00F0-49F5-B715-007000CE007A}">
    <text xml:space="preserve">Textfeld
</text>
  </threadedComment>
  <threadedComment ref="O119" personId="{74C8B8BF-E078-EAC1-E960-A055FF65D85A}" id="{008A0017-007A-4A68-817C-00F7005A0045}">
    <text xml:space="preserve">Textfeld
</text>
  </threadedComment>
  <threadedComment ref="P119" personId="{74C8B8BF-E078-EAC1-E960-A055FF65D85A}" id="{004900C3-0058-4811-B02C-001F0097003D}">
    <text xml:space="preserve">Textfeld
</text>
  </threadedComment>
  <threadedComment ref="Q119" personId="{74C8B8BF-E078-EAC1-E960-A055FF65D85A}" id="{00EB0042-00F9-4BC4-A01F-00D500BC00F7}">
    <text xml:space="preserve">Textfeld
</text>
  </threadedComment>
  <threadedComment ref="R119" personId="{74C8B8BF-E078-EAC1-E960-A055FF65D85A}" id="{00DB00CA-00BF-487E-A84A-00D90020005C}">
    <text xml:space="preserve">Textfeld
</text>
  </threadedComment>
  <threadedComment ref="S119" personId="{74C8B8BF-E078-EAC1-E960-A055FF65D85A}" id="{00E1000E-0079-4622-9DF9-00D600810080}">
    <text xml:space="preserve">Textfeld
</text>
  </threadedComment>
  <threadedComment ref="T119" personId="{74C8B8BF-E078-EAC1-E960-A055FF65D85A}" id="{00C60039-0079-4ABF-898B-00620026003C}">
    <text xml:space="preserve">Textfeld
</text>
  </threadedComment>
  <threadedComment ref="U119" personId="{74C8B8BF-E078-EAC1-E960-A055FF65D85A}" id="{00EB0051-0090-4442-85D4-009D002B00FB}">
    <text xml:space="preserve">Textfeld
</text>
  </threadedComment>
  <threadedComment ref="V119" personId="{74C8B8BF-E078-EAC1-E960-A055FF65D85A}" id="{000A0024-0008-4740-A6D9-004600E7004A}">
    <text xml:space="preserve">Textfeld
</text>
  </threadedComment>
  <threadedComment ref="W119" personId="{74C8B8BF-E078-EAC1-E960-A055FF65D85A}" id="{007E0055-0000-43C0-8884-008200BE0007}">
    <text xml:space="preserve">Textfeld
</text>
  </threadedComment>
  <threadedComment ref="X119" personId="{74C8B8BF-E078-EAC1-E960-A055FF65D85A}" id="{00530018-004D-4AC7-8DEF-001D008C005E}">
    <text xml:space="preserve">Textfeld
</text>
  </threadedComment>
  <threadedComment ref="Y119" personId="{74C8B8BF-E078-EAC1-E960-A055FF65D85A}" id="{008A005D-009E-46A9-856B-004E001F00CA}">
    <text xml:space="preserve">Textfeld
</text>
  </threadedComment>
  <threadedComment ref="Z119" personId="{74C8B8BF-E078-EAC1-E960-A055FF65D85A}" id="{005400C2-0059-4885-BF3B-0092004A00BE}">
    <text xml:space="preserve">Textfeld
</text>
  </threadedComment>
  <threadedComment ref="I120" personId="{1B91C401-CF4B-951C-D16A-7E79B843C6D1}" id="{001300A8-00C7-4D72-A86A-00C400D700A4}">
    <text xml:space="preserve">CO2-Wert
</text>
  </threadedComment>
  <threadedComment ref="J120" personId="{1B91C401-CF4B-951C-D16A-7E79B843C6D1}" id="{0067008B-00E0-41AB-8B66-001800F400DA}">
    <text xml:space="preserve">CO2-Wert
</text>
  </threadedComment>
  <threadedComment ref="K120" personId="{1B91C401-CF4B-951C-D16A-7E79B843C6D1}" id="{0060007E-0001-46EE-8E08-00A7006D00F4}">
    <text xml:space="preserve">CO2-Wert
</text>
  </threadedComment>
  <threadedComment ref="L120" personId="{1B91C401-CF4B-951C-D16A-7E79B843C6D1}" id="{002B001E-0059-45D6-8057-000200BA0027}">
    <text xml:space="preserve">CO2-Wert
</text>
  </threadedComment>
  <threadedComment ref="M120" personId="{1B91C401-CF4B-951C-D16A-7E79B843C6D1}" id="{006D00CE-00A7-4701-9E22-0000000A00E0}">
    <text xml:space="preserve">CO2-Wert
</text>
  </threadedComment>
  <threadedComment ref="N120" personId="{1B91C401-CF4B-951C-D16A-7E79B843C6D1}" id="{00FE0010-00D9-4DF8-B0B7-007E00EE00B9}">
    <text xml:space="preserve">CO2-Wert
</text>
  </threadedComment>
  <threadedComment ref="O120" personId="{1B91C401-CF4B-951C-D16A-7E79B843C6D1}" id="{00E50050-008A-45AD-8ED3-005D007100CF}">
    <text xml:space="preserve">CO2-Wert
</text>
  </threadedComment>
  <threadedComment ref="P120" personId="{1B91C401-CF4B-951C-D16A-7E79B843C6D1}" id="{00FA00C7-003B-400A-9F4D-00CB00BC0072}">
    <text xml:space="preserve">CO2-Wert
</text>
  </threadedComment>
  <threadedComment ref="Q120" personId="{1B91C401-CF4B-951C-D16A-7E79B843C6D1}" id="{00A300BD-0081-4DA9-88C1-00EA0005004A}">
    <text xml:space="preserve">CO2-Wert
</text>
  </threadedComment>
  <threadedComment ref="R120" personId="{1B91C401-CF4B-951C-D16A-7E79B843C6D1}" id="{00E200F8-004F-49E7-AD76-001C006600A5}">
    <text xml:space="preserve">CO2-Wert
</text>
  </threadedComment>
  <threadedComment ref="S120" personId="{1B91C401-CF4B-951C-D16A-7E79B843C6D1}" id="{00B000C3-00AA-478F-8DB8-002000ED00A8}">
    <text xml:space="preserve">CO2-Wert
</text>
  </threadedComment>
  <threadedComment ref="T120" personId="{1B91C401-CF4B-951C-D16A-7E79B843C6D1}" id="{00F5005A-0080-4095-9C82-009F004C006C}">
    <text xml:space="preserve">CO2-Wert
</text>
  </threadedComment>
  <threadedComment ref="U120" personId="{1B91C401-CF4B-951C-D16A-7E79B843C6D1}" id="{0095006F-004D-41C0-A8E8-006200F1005F}">
    <text xml:space="preserve">CO2-Wert
</text>
  </threadedComment>
  <threadedComment ref="V120" personId="{1B91C401-CF4B-951C-D16A-7E79B843C6D1}" id="{002000E1-0049-4FCD-A338-00A50075002D}">
    <text xml:space="preserve">CO2-Wert
</text>
  </threadedComment>
  <threadedComment ref="W120" personId="{1B91C401-CF4B-951C-D16A-7E79B843C6D1}" id="{000E00FF-00F1-4CBE-A3CF-005800F600DB}">
    <text xml:space="preserve">CO2-Wert
</text>
  </threadedComment>
  <threadedComment ref="X120" personId="{1B91C401-CF4B-951C-D16A-7E79B843C6D1}" id="{00320032-00E8-488C-8BB3-00A20099009F}">
    <text xml:space="preserve">CO2-Wert
</text>
  </threadedComment>
  <threadedComment ref="Y120" personId="{1B91C401-CF4B-951C-D16A-7E79B843C6D1}" id="{00B600F9-00E3-490B-83B3-006D001500BF}">
    <text xml:space="preserve">CO2-Wert
</text>
  </threadedComment>
  <threadedComment ref="Z120" personId="{1B91C401-CF4B-951C-D16A-7E79B843C6D1}" id="{008D003D-000A-4BE2-A97E-002A00FD002D}">
    <text xml:space="preserve">CO2-Wert
</text>
  </threadedComment>
  <threadedComment ref="I121" personId="{74C8B8BF-E078-EAC1-E960-A055FF65D85A}" id="{00280048-0002-4A9F-BF6C-00C6007F0060}">
    <text xml:space="preserve">Textfeld
</text>
  </threadedComment>
  <threadedComment ref="J121" personId="{74C8B8BF-E078-EAC1-E960-A055FF65D85A}" id="{00D000A4-0058-46E4-8FD8-0038002300AB}">
    <text xml:space="preserve">Textfeld
</text>
  </threadedComment>
  <threadedComment ref="K121" personId="{74C8B8BF-E078-EAC1-E960-A055FF65D85A}" id="{0057002C-003B-432A-9B10-00AA009400F0}">
    <text xml:space="preserve">Textfeld
</text>
  </threadedComment>
  <threadedComment ref="L121" personId="{74C8B8BF-E078-EAC1-E960-A055FF65D85A}" id="{00210080-0063-463F-A4A9-003B00420002}">
    <text xml:space="preserve">Textfeld
</text>
  </threadedComment>
  <threadedComment ref="M121" personId="{74C8B8BF-E078-EAC1-E960-A055FF65D85A}" id="{000C00F3-0017-4C4A-A946-00E000030039}">
    <text xml:space="preserve">Textfeld
</text>
  </threadedComment>
  <threadedComment ref="N121" personId="{74C8B8BF-E078-EAC1-E960-A055FF65D85A}" id="{000E0081-0069-44A5-A82D-00F900DC00A8}">
    <text xml:space="preserve">Textfeld
</text>
  </threadedComment>
  <threadedComment ref="O121" personId="{74C8B8BF-E078-EAC1-E960-A055FF65D85A}" id="{00700008-002B-4F96-AB92-0063001A00ED}">
    <text xml:space="preserve">Textfeld
</text>
  </threadedComment>
  <threadedComment ref="P121" personId="{74C8B8BF-E078-EAC1-E960-A055FF65D85A}" id="{004A00B1-0085-4178-96D8-0003004D00AA}">
    <text xml:space="preserve">Textfeld
</text>
  </threadedComment>
  <threadedComment ref="Q121" personId="{74C8B8BF-E078-EAC1-E960-A055FF65D85A}" id="{00170076-0009-427C-B318-008100840009}">
    <text xml:space="preserve">Textfeld
</text>
  </threadedComment>
  <threadedComment ref="R121" personId="{74C8B8BF-E078-EAC1-E960-A055FF65D85A}" id="{0084006B-0090-4949-AA64-00F9009500D4}">
    <text xml:space="preserve">Textfeld
</text>
  </threadedComment>
  <threadedComment ref="S121" personId="{74C8B8BF-E078-EAC1-E960-A055FF65D85A}" id="{002F00D9-001F-42BA-9FCB-0054002D008A}">
    <text xml:space="preserve">Textfeld
</text>
  </threadedComment>
  <threadedComment ref="T121" personId="{74C8B8BF-E078-EAC1-E960-A055FF65D85A}" id="{00DB00E0-00E5-4A35-B265-006C00970055}">
    <text xml:space="preserve">Textfeld
</text>
  </threadedComment>
  <threadedComment ref="U121" personId="{74C8B8BF-E078-EAC1-E960-A055FF65D85A}" id="{000200C4-0030-4DE4-A5AD-002F002500BE}">
    <text xml:space="preserve">Textfeld
</text>
  </threadedComment>
  <threadedComment ref="V121" personId="{74C8B8BF-E078-EAC1-E960-A055FF65D85A}" id="{00880077-002E-46A5-873F-0019003E007A}">
    <text xml:space="preserve">Textfeld
</text>
  </threadedComment>
  <threadedComment ref="W121" personId="{74C8B8BF-E078-EAC1-E960-A055FF65D85A}" id="{007B0070-00D1-4A40-9312-00B700060022}">
    <text xml:space="preserve">Textfeld
</text>
  </threadedComment>
  <threadedComment ref="X121" personId="{74C8B8BF-E078-EAC1-E960-A055FF65D85A}" id="{00A800BE-0060-4BF0-97D4-007200FA00EB}">
    <text xml:space="preserve">Textfeld
</text>
  </threadedComment>
  <threadedComment ref="Y121" personId="{74C8B8BF-E078-EAC1-E960-A055FF65D85A}" id="{007F0079-009E-4F0B-87D8-00270084003B}">
    <text xml:space="preserve">Textfeld
</text>
  </threadedComment>
  <threadedComment ref="Z121" personId="{74C8B8BF-E078-EAC1-E960-A055FF65D85A}" id="{00C3007E-00A7-41B7-87DD-004D00070073}">
    <text xml:space="preserve">Textfeld
</text>
  </threadedComment>
  <threadedComment ref="I122" personId="{1B91C401-CF4B-951C-D16A-7E79B843C6D1}" id="{00B70058-0014-431B-A7C4-00A5005800A6}">
    <text xml:space="preserve">CO2-Wert
</text>
  </threadedComment>
  <threadedComment ref="J122" personId="{1B91C401-CF4B-951C-D16A-7E79B843C6D1}" id="{000A00F2-00A8-4456-A8D4-00D300C3002A}">
    <text xml:space="preserve">CO2-Wert
</text>
  </threadedComment>
  <threadedComment ref="K122" personId="{1B91C401-CF4B-951C-D16A-7E79B843C6D1}" id="{004D00A6-0040-4F5B-8FAF-00BA008C00B8}">
    <text xml:space="preserve">CO2-Wert
</text>
  </threadedComment>
  <threadedComment ref="L122" personId="{1B91C401-CF4B-951C-D16A-7E79B843C6D1}" id="{002A0084-0054-43B9-A2FF-0039001C0013}">
    <text xml:space="preserve">CO2-Wert
</text>
  </threadedComment>
  <threadedComment ref="M122" personId="{1B91C401-CF4B-951C-D16A-7E79B843C6D1}" id="{0007001B-002A-46C7-8559-00AB0078000B}">
    <text xml:space="preserve">CO2-Wert
</text>
  </threadedComment>
  <threadedComment ref="N122" personId="{1B91C401-CF4B-951C-D16A-7E79B843C6D1}" id="{0034001C-00B4-41C8-9B95-000F00D200B4}">
    <text xml:space="preserve">CO2-Wert
</text>
  </threadedComment>
  <threadedComment ref="O122" personId="{1B91C401-CF4B-951C-D16A-7E79B843C6D1}" id="{00BF0093-00E7-4765-BCFD-008200520068}">
    <text xml:space="preserve">CO2-Wert
</text>
  </threadedComment>
  <threadedComment ref="P122" personId="{1B91C401-CF4B-951C-D16A-7E79B843C6D1}" id="{00320002-00E5-47E3-8C89-0025009B005D}">
    <text xml:space="preserve">CO2-Wert
</text>
  </threadedComment>
  <threadedComment ref="Q122" personId="{1B91C401-CF4B-951C-D16A-7E79B843C6D1}" id="{00CF0094-0049-4867-B295-000000E600EB}">
    <text xml:space="preserve">CO2-Wert
</text>
  </threadedComment>
  <threadedComment ref="R122" personId="{1B91C401-CF4B-951C-D16A-7E79B843C6D1}" id="{002800D5-0093-409F-9AC3-00A800FF0040}">
    <text xml:space="preserve">CO2-Wert
</text>
  </threadedComment>
  <threadedComment ref="S122" personId="{1B91C401-CF4B-951C-D16A-7E79B843C6D1}" id="{00880077-0087-41B5-89A3-006B0001007A}">
    <text xml:space="preserve">CO2-Wert
</text>
  </threadedComment>
  <threadedComment ref="T122" personId="{1B91C401-CF4B-951C-D16A-7E79B843C6D1}" id="{0030009C-006F-4ABD-BFB9-00EB007F0032}">
    <text xml:space="preserve">CO2-Wert
</text>
  </threadedComment>
  <threadedComment ref="U122" personId="{1B91C401-CF4B-951C-D16A-7E79B843C6D1}" id="{00240024-0012-4DD0-B9CA-00E000CA00A8}">
    <text xml:space="preserve">CO2-Wert
</text>
  </threadedComment>
  <threadedComment ref="V122" personId="{1B91C401-CF4B-951C-D16A-7E79B843C6D1}" id="{00C30093-00D3-49EF-A9B1-00790076000F}">
    <text xml:space="preserve">CO2-Wert
</text>
  </threadedComment>
  <threadedComment ref="W122" personId="{1B91C401-CF4B-951C-D16A-7E79B843C6D1}" id="{00BF00F9-008C-445D-8E19-003500E9007D}">
    <text xml:space="preserve">CO2-Wert
</text>
  </threadedComment>
  <threadedComment ref="X122" personId="{1B91C401-CF4B-951C-D16A-7E79B843C6D1}" id="{00EC0029-0012-4F47-8CDD-00AB000C004D}">
    <text xml:space="preserve">CO2-Wert
</text>
  </threadedComment>
  <threadedComment ref="Y122" personId="{1B91C401-CF4B-951C-D16A-7E79B843C6D1}" id="{007C00B4-00C0-44E0-90CD-0020008F005C}">
    <text xml:space="preserve">CO2-Wert
</text>
  </threadedComment>
  <threadedComment ref="Z122" personId="{1B91C401-CF4B-951C-D16A-7E79B843C6D1}" id="{00A90074-0081-4EE4-9752-007200D100D4}">
    <text xml:space="preserve">CO2-Wert
</text>
  </threadedComment>
  <threadedComment ref="I123" personId="{74C8B8BF-E078-EAC1-E960-A055FF65D85A}" id="{00A500BD-00B8-442F-BBC4-0076002A00AD}">
    <text xml:space="preserve">Textfeld
</text>
  </threadedComment>
  <threadedComment ref="J123" personId="{74C8B8BF-E078-EAC1-E960-A055FF65D85A}" id="{007E005A-0079-4606-8B12-007D00830061}">
    <text xml:space="preserve">Textfeld
</text>
  </threadedComment>
  <threadedComment ref="K123" personId="{74C8B8BF-E078-EAC1-E960-A055FF65D85A}" id="{00FC000E-0013-49A4-88E8-0077005B0078}">
    <text xml:space="preserve">Textfeld
</text>
  </threadedComment>
  <threadedComment ref="L123" personId="{74C8B8BF-E078-EAC1-E960-A055FF65D85A}" id="{00A2004F-00A1-4B06-AEF4-00E400A50096}">
    <text xml:space="preserve">Textfeld
</text>
  </threadedComment>
  <threadedComment ref="M123" personId="{74C8B8BF-E078-EAC1-E960-A055FF65D85A}" id="{00A000FB-0083-4C58-91EC-002C00ED008E}">
    <text xml:space="preserve">Textfeld
</text>
  </threadedComment>
  <threadedComment ref="N123" personId="{74C8B8BF-E078-EAC1-E960-A055FF65D85A}" id="{001A009C-0049-4D7B-8F61-005F00F50047}">
    <text xml:space="preserve">Textfeld
</text>
  </threadedComment>
  <threadedComment ref="O123" personId="{74C8B8BF-E078-EAC1-E960-A055FF65D85A}" id="{000E0090-0020-435B-A163-00A000DC0075}">
    <text xml:space="preserve">Textfeld
</text>
  </threadedComment>
  <threadedComment ref="P123" personId="{74C8B8BF-E078-EAC1-E960-A055FF65D85A}" id="{00CF00EA-001E-4A92-A647-00E20006006B}">
    <text xml:space="preserve">Textfeld
</text>
  </threadedComment>
  <threadedComment ref="Q123" personId="{74C8B8BF-E078-EAC1-E960-A055FF65D85A}" id="{00BD00EE-00A0-4D7F-A3B2-0014000E009F}">
    <text xml:space="preserve">Textfeld
</text>
  </threadedComment>
  <threadedComment ref="R123" personId="{74C8B8BF-E078-EAC1-E960-A055FF65D85A}" id="{00C500EA-0086-458F-B8F2-009E00DC0098}">
    <text xml:space="preserve">Textfeld
</text>
  </threadedComment>
  <threadedComment ref="S123" personId="{74C8B8BF-E078-EAC1-E960-A055FF65D85A}" id="{0052007F-007F-49C9-AD34-00EE00D4003E}">
    <text xml:space="preserve">Textfeld
</text>
  </threadedComment>
  <threadedComment ref="T123" personId="{74C8B8BF-E078-EAC1-E960-A055FF65D85A}" id="{009C0091-00F5-40A5-B620-004800CD00D3}">
    <text xml:space="preserve">Textfeld
</text>
  </threadedComment>
  <threadedComment ref="U123" personId="{74C8B8BF-E078-EAC1-E960-A055FF65D85A}" id="{008700CB-00B3-4721-92D9-00AF0022003B}">
    <text xml:space="preserve">Textfeld
</text>
  </threadedComment>
  <threadedComment ref="V123" personId="{74C8B8BF-E078-EAC1-E960-A055FF65D85A}" id="{006C00F8-004F-4400-AFA1-0009002600C7}">
    <text xml:space="preserve">Textfeld
</text>
  </threadedComment>
  <threadedComment ref="W123" personId="{74C8B8BF-E078-EAC1-E960-A055FF65D85A}" id="{006F000D-00B7-49CF-83EE-0082004200C7}">
    <text xml:space="preserve">Textfeld
</text>
  </threadedComment>
  <threadedComment ref="X123" personId="{74C8B8BF-E078-EAC1-E960-A055FF65D85A}" id="{00DD0001-009D-4D24-AB04-001C002D0076}">
    <text xml:space="preserve">Textfeld
</text>
  </threadedComment>
  <threadedComment ref="Y123" personId="{74C8B8BF-E078-EAC1-E960-A055FF65D85A}" id="{00740043-004B-478D-B9BE-00A3009300F6}">
    <text xml:space="preserve">Textfeld
</text>
  </threadedComment>
  <threadedComment ref="Z123" personId="{74C8B8BF-E078-EAC1-E960-A055FF65D85A}" id="{00440081-00F7-4D46-8B94-00E9002A00E6}">
    <text xml:space="preserve">Textfeld
</text>
  </threadedComment>
  <threadedComment ref="I124" personId="{1B91C401-CF4B-951C-D16A-7E79B843C6D1}" id="{00070088-0048-4A94-820A-001100A200E7}">
    <text xml:space="preserve">CO2-Wert
</text>
  </threadedComment>
  <threadedComment ref="J124" personId="{1B91C401-CF4B-951C-D16A-7E79B843C6D1}" id="{00A8007B-0043-418A-BA71-00DC004D0012}">
    <text xml:space="preserve">CO2-Wert
</text>
  </threadedComment>
  <threadedComment ref="K124" personId="{1B91C401-CF4B-951C-D16A-7E79B843C6D1}" id="{001F0015-0021-4D9C-AE3C-00AB00C100FE}">
    <text xml:space="preserve">CO2-Wert
</text>
  </threadedComment>
  <threadedComment ref="L124" personId="{1B91C401-CF4B-951C-D16A-7E79B843C6D1}" id="{00380013-00C5-45C5-B2DB-00C5004E00B9}">
    <text xml:space="preserve">CO2-Wert
</text>
  </threadedComment>
  <threadedComment ref="M124" personId="{1B91C401-CF4B-951C-D16A-7E79B843C6D1}" id="{008E0099-00D5-49F8-835B-00D900C20073}">
    <text xml:space="preserve">CO2-Wert
</text>
  </threadedComment>
  <threadedComment ref="N124" personId="{1B91C401-CF4B-951C-D16A-7E79B843C6D1}" id="{00280088-0086-4585-9FC4-00F1003C0052}">
    <text xml:space="preserve">CO2-Wert
</text>
  </threadedComment>
  <threadedComment ref="O124" personId="{1B91C401-CF4B-951C-D16A-7E79B843C6D1}" id="{00CD00FF-0077-458C-B538-00AC005F00AF}">
    <text xml:space="preserve">CO2-Wert
</text>
  </threadedComment>
  <threadedComment ref="P124" personId="{1B91C401-CF4B-951C-D16A-7E79B843C6D1}" id="{00670073-0065-4947-96A3-00D20075004A}">
    <text xml:space="preserve">CO2-Wert
</text>
  </threadedComment>
  <threadedComment ref="Q124" personId="{1B91C401-CF4B-951C-D16A-7E79B843C6D1}" id="{00A30028-005D-42BC-927C-004800410096}">
    <text xml:space="preserve">CO2-Wert
</text>
  </threadedComment>
  <threadedComment ref="R124" personId="{1B91C401-CF4B-951C-D16A-7E79B843C6D1}" id="{004F00FC-0036-46D7-9B35-00C200FB0040}">
    <text xml:space="preserve">CO2-Wert
</text>
  </threadedComment>
  <threadedComment ref="S124" personId="{1B91C401-CF4B-951C-D16A-7E79B843C6D1}" id="{004900CB-002D-4E07-9055-007E001700ED}">
    <text xml:space="preserve">CO2-Wert
</text>
  </threadedComment>
  <threadedComment ref="T124" personId="{1B91C401-CF4B-951C-D16A-7E79B843C6D1}" id="{00440038-00E8-4C6E-A9AE-00E4002100E1}">
    <text xml:space="preserve">CO2-Wert
</text>
  </threadedComment>
  <threadedComment ref="U124" personId="{1B91C401-CF4B-951C-D16A-7E79B843C6D1}" id="{00A9006C-00A6-41B4-89DA-00D800E100D5}">
    <text xml:space="preserve">CO2-Wert
</text>
  </threadedComment>
  <threadedComment ref="V124" personId="{1B91C401-CF4B-951C-D16A-7E79B843C6D1}" id="{00F00089-0034-43BD-BCA1-0093000A0050}">
    <text xml:space="preserve">CO2-Wert
</text>
  </threadedComment>
  <threadedComment ref="W124" personId="{1B91C401-CF4B-951C-D16A-7E79B843C6D1}" id="{00030014-007B-4A8E-964B-0045005F0078}">
    <text xml:space="preserve">CO2-Wert
</text>
  </threadedComment>
  <threadedComment ref="X124" personId="{1B91C401-CF4B-951C-D16A-7E79B843C6D1}" id="{009600F0-00CB-43C7-BCB4-0027006C0075}">
    <text xml:space="preserve">CO2-Wert
</text>
  </threadedComment>
  <threadedComment ref="Y124" personId="{1B91C401-CF4B-951C-D16A-7E79B843C6D1}" id="{004E007D-009B-46BA-AD28-000F00380070}">
    <text xml:space="preserve">CO2-Wert
</text>
  </threadedComment>
  <threadedComment ref="Z124" personId="{1B91C401-CF4B-951C-D16A-7E79B843C6D1}" id="{00DA00A8-009F-4E2B-9F67-001B00340094}">
    <text xml:space="preserve">CO2-Wert
</text>
  </threadedComment>
  <threadedComment ref="I125" personId="{74C8B8BF-E078-EAC1-E960-A055FF65D85A}" id="{000800E4-0036-41A1-BA48-008F009500CE}">
    <text xml:space="preserve">Textfeld
</text>
  </threadedComment>
  <threadedComment ref="J125" personId="{74C8B8BF-E078-EAC1-E960-A055FF65D85A}" id="{001B0036-002F-4280-B655-00EB009D0023}">
    <text xml:space="preserve">Textfeld
</text>
  </threadedComment>
  <threadedComment ref="K125" personId="{74C8B8BF-E078-EAC1-E960-A055FF65D85A}" id="{008E00B2-00CB-40F9-A33F-006F00630032}">
    <text xml:space="preserve">Textfeld
</text>
  </threadedComment>
  <threadedComment ref="L125" personId="{74C8B8BF-E078-EAC1-E960-A055FF65D85A}" id="{00FA00AB-00B8-4538-9E6A-00640051006B}">
    <text xml:space="preserve">Textfeld
</text>
  </threadedComment>
  <threadedComment ref="M125" personId="{74C8B8BF-E078-EAC1-E960-A055FF65D85A}" id="{00E00043-00E3-4032-A435-00F2006B00C2}">
    <text xml:space="preserve">Textfeld
</text>
  </threadedComment>
  <threadedComment ref="N125" personId="{74C8B8BF-E078-EAC1-E960-A055FF65D85A}" id="{00E300C5-0042-4E04-8EFE-00CA002C003B}">
    <text xml:space="preserve">Textfeld
</text>
  </threadedComment>
  <threadedComment ref="O125" personId="{74C8B8BF-E078-EAC1-E960-A055FF65D85A}" id="{00E100AF-0095-4D6E-8117-00CA0073006C}">
    <text xml:space="preserve">Textfeld
</text>
  </threadedComment>
  <threadedComment ref="P125" personId="{74C8B8BF-E078-EAC1-E960-A055FF65D85A}" id="{006200C5-00DB-4ED0-B5DF-000D008100CD}">
    <text xml:space="preserve">Textfeld
</text>
  </threadedComment>
  <threadedComment ref="Q125" personId="{74C8B8BF-E078-EAC1-E960-A055FF65D85A}" id="{006A00CD-0061-4E0C-8B7E-0065002F0020}">
    <text xml:space="preserve">Textfeld
</text>
  </threadedComment>
  <threadedComment ref="R125" personId="{74C8B8BF-E078-EAC1-E960-A055FF65D85A}" id="{00670046-007A-4C7B-90B1-00D900490036}">
    <text xml:space="preserve">Textfeld
</text>
  </threadedComment>
  <threadedComment ref="S125" personId="{74C8B8BF-E078-EAC1-E960-A055FF65D85A}" id="{005200F1-00C7-4D2E-A2FA-001700DC00FE}">
    <text xml:space="preserve">Textfeld
</text>
  </threadedComment>
  <threadedComment ref="T125" personId="{74C8B8BF-E078-EAC1-E960-A055FF65D85A}" id="{009700CB-00FA-4AAC-BF0A-004F00AB0027}">
    <text xml:space="preserve">Textfeld
</text>
  </threadedComment>
  <threadedComment ref="U125" personId="{74C8B8BF-E078-EAC1-E960-A055FF65D85A}" id="{009E00B0-0052-4B54-9424-0029008D00DD}">
    <text xml:space="preserve">Textfeld
</text>
  </threadedComment>
  <threadedComment ref="V125" personId="{74C8B8BF-E078-EAC1-E960-A055FF65D85A}" id="{00C10035-0095-426D-B057-000700EF0095}">
    <text xml:space="preserve">Textfeld
</text>
  </threadedComment>
  <threadedComment ref="W125" personId="{74C8B8BF-E078-EAC1-E960-A055FF65D85A}" id="{000F00F3-00C0-428C-B2BB-003700D1004A}">
    <text xml:space="preserve">Textfeld
</text>
  </threadedComment>
  <threadedComment ref="X125" personId="{74C8B8BF-E078-EAC1-E960-A055FF65D85A}" id="{00FA0029-00C7-4ED8-B117-009C0032007F}">
    <text xml:space="preserve">Textfeld
</text>
  </threadedComment>
  <threadedComment ref="Y125" personId="{74C8B8BF-E078-EAC1-E960-A055FF65D85A}" id="{00180089-0015-4A4B-BDA5-00D600D700B8}">
    <text xml:space="preserve">Textfeld
</text>
  </threadedComment>
  <threadedComment ref="Z125" personId="{74C8B8BF-E078-EAC1-E960-A055FF65D85A}" id="{00FE0012-0050-4D66-BD78-0044007E008D}">
    <text xml:space="preserve">Textfeld
</text>
  </threadedComment>
  <threadedComment ref="I126" personId="{1B91C401-CF4B-951C-D16A-7E79B843C6D1}" id="{002B0015-009D-4B59-97E5-007A00670083}">
    <text xml:space="preserve">CO2-Wert
</text>
  </threadedComment>
  <threadedComment ref="J126" personId="{1B91C401-CF4B-951C-D16A-7E79B843C6D1}" id="{005F002A-00A5-4F4A-965C-00950018000A}">
    <text xml:space="preserve">CO2-Wert
</text>
  </threadedComment>
  <threadedComment ref="K126" personId="{1B91C401-CF4B-951C-D16A-7E79B843C6D1}" id="{009B0009-00BD-4F31-B6FB-00F600C800E8}">
    <text xml:space="preserve">CO2-Wert
</text>
  </threadedComment>
  <threadedComment ref="L126" personId="{1B91C401-CF4B-951C-D16A-7E79B843C6D1}" id="{00EB0007-00A3-478A-A467-008F005800F4}">
    <text xml:space="preserve">CO2-Wert
</text>
  </threadedComment>
  <threadedComment ref="M126" personId="{1B91C401-CF4B-951C-D16A-7E79B843C6D1}" id="{0029009A-0014-45E5-A148-00D500F100D1}">
    <text xml:space="preserve">CO2-Wert
</text>
  </threadedComment>
  <threadedComment ref="N126" personId="{1B91C401-CF4B-951C-D16A-7E79B843C6D1}" id="{00140039-00F6-44A6-B304-00F3002600F8}">
    <text xml:space="preserve">CO2-Wert
</text>
  </threadedComment>
  <threadedComment ref="O126" personId="{1B91C401-CF4B-951C-D16A-7E79B843C6D1}" id="{00380023-00F2-4E5A-9188-00DE00C800EE}">
    <text xml:space="preserve">CO2-Wert
</text>
  </threadedComment>
  <threadedComment ref="P126" personId="{1B91C401-CF4B-951C-D16A-7E79B843C6D1}" id="{001B007E-00D3-4135-BCAF-002C00F400D5}">
    <text xml:space="preserve">CO2-Wert
</text>
  </threadedComment>
  <threadedComment ref="Q126" personId="{1B91C401-CF4B-951C-D16A-7E79B843C6D1}" id="{00F8003F-00F4-4ED0-AF58-00CD00DF00DE}">
    <text xml:space="preserve">CO2-Wert
</text>
  </threadedComment>
  <threadedComment ref="R126" personId="{1B91C401-CF4B-951C-D16A-7E79B843C6D1}" id="{00FF00C1-00AE-43D1-89B7-006E00E500A9}">
    <text xml:space="preserve">CO2-Wert
</text>
  </threadedComment>
  <threadedComment ref="S126" personId="{1B91C401-CF4B-951C-D16A-7E79B843C6D1}" id="{00C80002-009D-4935-8657-006C00E2000B}">
    <text xml:space="preserve">CO2-Wert
</text>
  </threadedComment>
  <threadedComment ref="T126" personId="{1B91C401-CF4B-951C-D16A-7E79B843C6D1}" id="{00A20027-00F1-4FBF-BDB3-00CB004C00B6}">
    <text xml:space="preserve">CO2-Wert
</text>
  </threadedComment>
  <threadedComment ref="U126" personId="{1B91C401-CF4B-951C-D16A-7E79B843C6D1}" id="{008100DB-002B-4C62-B60D-009200930093}">
    <text xml:space="preserve">CO2-Wert
</text>
  </threadedComment>
  <threadedComment ref="V126" personId="{1B91C401-CF4B-951C-D16A-7E79B843C6D1}" id="{003F0031-0053-40B7-BD7F-002D0077007D}">
    <text xml:space="preserve">CO2-Wert
</text>
  </threadedComment>
  <threadedComment ref="W126" personId="{1B91C401-CF4B-951C-D16A-7E79B843C6D1}" id="{0054004B-0011-47F5-8A3C-00D5006E00CD}">
    <text xml:space="preserve">CO2-Wert
</text>
  </threadedComment>
  <threadedComment ref="X126" personId="{1B91C401-CF4B-951C-D16A-7E79B843C6D1}" id="{003000DD-00D8-4C5D-A5E7-0028003600E3}">
    <text xml:space="preserve">CO2-Wert
</text>
  </threadedComment>
  <threadedComment ref="Y126" personId="{1B91C401-CF4B-951C-D16A-7E79B843C6D1}" id="{00690026-0040-4C4A-B1AE-009900A500D3}">
    <text xml:space="preserve">CO2-Wert
</text>
  </threadedComment>
  <threadedComment ref="Z126" personId="{1B91C401-CF4B-951C-D16A-7E79B843C6D1}" id="{00980024-00C1-4271-89EC-000200B700AE}">
    <text xml:space="preserve">CO2-Wert
</text>
  </threadedComment>
  <threadedComment ref="I127" personId="{74C8B8BF-E078-EAC1-E960-A055FF65D85A}" id="{00C400E6-00B1-49D4-8F2D-009B0053005F}">
    <text xml:space="preserve">Textfeld
</text>
  </threadedComment>
  <threadedComment ref="J127" personId="{74C8B8BF-E078-EAC1-E960-A055FF65D85A}" id="{003C00E9-00B0-401A-81C1-00D7003D0070}">
    <text xml:space="preserve">Textfeld
</text>
  </threadedComment>
  <threadedComment ref="K127" personId="{74C8B8BF-E078-EAC1-E960-A055FF65D85A}" id="{00DC0001-0017-442B-8B25-00F100500092}">
    <text xml:space="preserve">Textfeld
</text>
  </threadedComment>
  <threadedComment ref="L127" personId="{74C8B8BF-E078-EAC1-E960-A055FF65D85A}" id="{002900A6-00A4-412A-B4DE-00F600AC0096}">
    <text xml:space="preserve">Textfeld
</text>
  </threadedComment>
  <threadedComment ref="M127" personId="{74C8B8BF-E078-EAC1-E960-A055FF65D85A}" id="{006B0046-0040-4820-9FF3-002300E30046}">
    <text xml:space="preserve">Textfeld
</text>
  </threadedComment>
  <threadedComment ref="N127" personId="{74C8B8BF-E078-EAC1-E960-A055FF65D85A}" id="{00560016-00C1-462C-895C-006F001500B1}">
    <text xml:space="preserve">Textfeld
</text>
  </threadedComment>
  <threadedComment ref="O127" personId="{74C8B8BF-E078-EAC1-E960-A055FF65D85A}" id="{00160045-003D-435A-B513-009D00340048}">
    <text xml:space="preserve">Textfeld
</text>
  </threadedComment>
  <threadedComment ref="P127" personId="{74C8B8BF-E078-EAC1-E960-A055FF65D85A}" id="{007400A4-005B-4307-A0DA-00360046009B}">
    <text xml:space="preserve">Textfeld
</text>
  </threadedComment>
  <threadedComment ref="Q127" personId="{74C8B8BF-E078-EAC1-E960-A055FF65D85A}" id="{007C0026-00DA-4DF2-A5E1-00E40078007D}">
    <text xml:space="preserve">Textfeld
</text>
  </threadedComment>
  <threadedComment ref="R127" personId="{74C8B8BF-E078-EAC1-E960-A055FF65D85A}" id="{00D500C3-0062-4BC9-A641-0045009800AB}">
    <text xml:space="preserve">Textfeld
</text>
  </threadedComment>
  <threadedComment ref="S127" personId="{74C8B8BF-E078-EAC1-E960-A055FF65D85A}" id="{006D00DB-00AF-40C7-AD18-00C200D30048}">
    <text xml:space="preserve">Textfeld
</text>
  </threadedComment>
  <threadedComment ref="T127" personId="{74C8B8BF-E078-EAC1-E960-A055FF65D85A}" id="{007300FF-0081-43D9-9B65-00A2007B00FF}">
    <text xml:space="preserve">Textfeld
</text>
  </threadedComment>
  <threadedComment ref="U127" personId="{74C8B8BF-E078-EAC1-E960-A055FF65D85A}" id="{00E30052-0017-4382-9845-00EF00D7008A}">
    <text xml:space="preserve">Textfeld
</text>
  </threadedComment>
  <threadedComment ref="V127" personId="{74C8B8BF-E078-EAC1-E960-A055FF65D85A}" id="{00EF000A-00AB-4FB8-9B37-008000C0001E}">
    <text xml:space="preserve">Textfeld
</text>
  </threadedComment>
  <threadedComment ref="W127" personId="{74C8B8BF-E078-EAC1-E960-A055FF65D85A}" id="{002E00DC-0072-4796-A2CA-00DB005E0057}">
    <text xml:space="preserve">Textfeld
</text>
  </threadedComment>
  <threadedComment ref="X127" personId="{74C8B8BF-E078-EAC1-E960-A055FF65D85A}" id="{000E00DF-005E-48F2-A30B-00CC0081009B}">
    <text xml:space="preserve">Textfeld
</text>
  </threadedComment>
  <threadedComment ref="Y127" personId="{74C8B8BF-E078-EAC1-E960-A055FF65D85A}" id="{00FB008D-00AB-4FB1-B530-00F400C200AF}">
    <text xml:space="preserve">Textfeld
</text>
  </threadedComment>
  <threadedComment ref="Z127" personId="{74C8B8BF-E078-EAC1-E960-A055FF65D85A}" id="{000E00E7-0065-4076-9873-008300120061}">
    <text xml:space="preserve">Textfeld
</text>
  </threadedComment>
  <threadedComment ref="I128" personId="{1B91C401-CF4B-951C-D16A-7E79B843C6D1}" id="{005F0028-00AB-4A68-9958-00E10011004F}">
    <text xml:space="preserve">CO2-Wert
</text>
  </threadedComment>
  <threadedComment ref="J128" personId="{1B91C401-CF4B-951C-D16A-7E79B843C6D1}" id="{003400E2-0064-4452-9B30-00EA00B600F6}">
    <text xml:space="preserve">CO2-Wert
</text>
  </threadedComment>
  <threadedComment ref="K128" personId="{1B91C401-CF4B-951C-D16A-7E79B843C6D1}" id="{00940050-000F-4AAC-ACC4-0004006100FF}">
    <text xml:space="preserve">CO2-Wert
</text>
  </threadedComment>
  <threadedComment ref="L128" personId="{1B91C401-CF4B-951C-D16A-7E79B843C6D1}" id="{00F5001B-0088-4CAA-B5B4-004B00440036}">
    <text xml:space="preserve">CO2-Wert
</text>
  </threadedComment>
  <threadedComment ref="M128" personId="{1B91C401-CF4B-951C-D16A-7E79B843C6D1}" id="{00FD00C7-00B9-439F-854F-0017005300DF}">
    <text xml:space="preserve">CO2-Wert
</text>
  </threadedComment>
  <threadedComment ref="N128" personId="{1B91C401-CF4B-951C-D16A-7E79B843C6D1}" id="{001D00B8-0022-4296-B03F-001400950032}">
    <text xml:space="preserve">CO2-Wert
</text>
  </threadedComment>
  <threadedComment ref="O128" personId="{1B91C401-CF4B-951C-D16A-7E79B843C6D1}" id="{00D400D7-00FC-4426-8159-0053003400E2}">
    <text xml:space="preserve">CO2-Wert
</text>
  </threadedComment>
  <threadedComment ref="P128" personId="{1B91C401-CF4B-951C-D16A-7E79B843C6D1}" id="{00BE0079-009C-4C2D-A533-00EC009F0092}">
    <text xml:space="preserve">CO2-Wert
</text>
  </threadedComment>
  <threadedComment ref="Q128" personId="{1B91C401-CF4B-951C-D16A-7E79B843C6D1}" id="{00360073-0096-4B4D-8BD8-0081002C00B8}">
    <text xml:space="preserve">CO2-Wert
</text>
  </threadedComment>
  <threadedComment ref="R128" personId="{1B91C401-CF4B-951C-D16A-7E79B843C6D1}" id="{006D0047-0005-4FB0-8F92-0008000F0046}">
    <text xml:space="preserve">CO2-Wert
</text>
  </threadedComment>
  <threadedComment ref="S128" personId="{1B91C401-CF4B-951C-D16A-7E79B843C6D1}" id="{0040004F-00FD-410A-BBD8-00E3000E00B0}">
    <text xml:space="preserve">CO2-Wert
</text>
  </threadedComment>
  <threadedComment ref="T128" personId="{1B91C401-CF4B-951C-D16A-7E79B843C6D1}" id="{000C00F4-00A5-4827-8D59-00D300E500AE}">
    <text xml:space="preserve">CO2-Wert
</text>
  </threadedComment>
  <threadedComment ref="U128" personId="{1B91C401-CF4B-951C-D16A-7E79B843C6D1}" id="{007100A9-00F2-4D83-8216-00BA00460091}">
    <text xml:space="preserve">CO2-Wert
</text>
  </threadedComment>
  <threadedComment ref="V128" personId="{1B91C401-CF4B-951C-D16A-7E79B843C6D1}" id="{00D10012-002E-4C12-83C6-009F00E9007C}">
    <text xml:space="preserve">CO2-Wert
</text>
  </threadedComment>
  <threadedComment ref="W128" personId="{1B91C401-CF4B-951C-D16A-7E79B843C6D1}" id="{002400AF-00F0-43B9-B970-00D2007D0039}">
    <text xml:space="preserve">CO2-Wert
</text>
  </threadedComment>
  <threadedComment ref="X128" personId="{1B91C401-CF4B-951C-D16A-7E79B843C6D1}" id="{008F00FD-0026-4700-AC77-00DC007900E5}">
    <text xml:space="preserve">CO2-Wert
</text>
  </threadedComment>
  <threadedComment ref="Y128" personId="{1B91C401-CF4B-951C-D16A-7E79B843C6D1}" id="{004400B0-008E-4DA2-A185-0058008D00BD}">
    <text xml:space="preserve">CO2-Wert
</text>
  </threadedComment>
  <threadedComment ref="Z128" personId="{1B91C401-CF4B-951C-D16A-7E79B843C6D1}" id="{00C60020-00FF-40F1-82A4-00CC00BC0070}">
    <text xml:space="preserve">CO2-Wert
</text>
  </threadedComment>
  <threadedComment ref="I129" personId="{74C8B8BF-E078-EAC1-E960-A055FF65D85A}" id="{000A004E-00D0-4664-930E-00D800150085}">
    <text xml:space="preserve">Textfeld
</text>
  </threadedComment>
  <threadedComment ref="J129" personId="{74C8B8BF-E078-EAC1-E960-A055FF65D85A}" id="{00140037-003C-4B03-8D70-0096000200A2}">
    <text xml:space="preserve">Textfeld
</text>
  </threadedComment>
  <threadedComment ref="K129" personId="{74C8B8BF-E078-EAC1-E960-A055FF65D85A}" id="{00F8008D-005A-47A3-8E13-00F200DF00EB}">
    <text xml:space="preserve">Textfeld
</text>
  </threadedComment>
  <threadedComment ref="L129" personId="{74C8B8BF-E078-EAC1-E960-A055FF65D85A}" id="{006F0005-006B-4973-B02D-008400B20011}">
    <text xml:space="preserve">Textfeld
</text>
  </threadedComment>
  <threadedComment ref="M129" personId="{74C8B8BF-E078-EAC1-E960-A055FF65D85A}" id="{006E000E-0085-4384-A840-00D700000006}">
    <text xml:space="preserve">Textfeld
</text>
  </threadedComment>
  <threadedComment ref="N129" personId="{74C8B8BF-E078-EAC1-E960-A055FF65D85A}" id="{00C90061-0038-458D-9BCE-001A00800031}">
    <text xml:space="preserve">Textfeld
</text>
  </threadedComment>
  <threadedComment ref="O129" personId="{74C8B8BF-E078-EAC1-E960-A055FF65D85A}" id="{006B003D-0023-447A-8A98-0042002600C7}">
    <text xml:space="preserve">Textfeld
</text>
  </threadedComment>
  <threadedComment ref="P129" personId="{74C8B8BF-E078-EAC1-E960-A055FF65D85A}" id="{00C100A6-0001-4DD4-950A-00CC008D0070}">
    <text xml:space="preserve">Textfeld
</text>
  </threadedComment>
  <threadedComment ref="Q129" personId="{74C8B8BF-E078-EAC1-E960-A055FF65D85A}" id="{007900A3-0060-4D82-B872-00E700430039}">
    <text xml:space="preserve">Textfeld
</text>
  </threadedComment>
  <threadedComment ref="R129" personId="{74C8B8BF-E078-EAC1-E960-A055FF65D85A}" id="{009C005E-00BA-4850-8401-003700300084}">
    <text xml:space="preserve">Textfeld
</text>
  </threadedComment>
  <threadedComment ref="S129" personId="{74C8B8BF-E078-EAC1-E960-A055FF65D85A}" id="{008800C4-0074-4604-A694-009D008D00FC}">
    <text xml:space="preserve">Textfeld
</text>
  </threadedComment>
  <threadedComment ref="T129" personId="{74C8B8BF-E078-EAC1-E960-A055FF65D85A}" id="{00F3001C-0066-4D09-B0E7-00B1002C00A1}">
    <text xml:space="preserve">Textfeld
</text>
  </threadedComment>
  <threadedComment ref="U129" personId="{74C8B8BF-E078-EAC1-E960-A055FF65D85A}" id="{00A10089-0067-4B00-81E1-008900DE0034}">
    <text xml:space="preserve">Textfeld
</text>
  </threadedComment>
  <threadedComment ref="V129" personId="{74C8B8BF-E078-EAC1-E960-A055FF65D85A}" id="{00690061-00D0-4884-9C93-0092005D00D8}">
    <text xml:space="preserve">Textfeld
</text>
  </threadedComment>
  <threadedComment ref="W129" personId="{74C8B8BF-E078-EAC1-E960-A055FF65D85A}" id="{00410035-0047-46F4-B135-000900CC00B5}">
    <text xml:space="preserve">Textfeld
</text>
  </threadedComment>
  <threadedComment ref="X129" personId="{74C8B8BF-E078-EAC1-E960-A055FF65D85A}" id="{00F3000C-00F2-4FA7-9F47-003E00750084}">
    <text xml:space="preserve">Textfeld
</text>
  </threadedComment>
  <threadedComment ref="Y129" personId="{74C8B8BF-E078-EAC1-E960-A055FF65D85A}" id="{00AA009E-0027-4F8A-B8B4-0006002D003B}">
    <text xml:space="preserve">Textfeld
</text>
  </threadedComment>
  <threadedComment ref="Z129" personId="{74C8B8BF-E078-EAC1-E960-A055FF65D85A}" id="{001C000D-003A-43FD-99BD-0014001D00C2}">
    <text xml:space="preserve">Textfeld
</text>
  </threadedComment>
  <threadedComment ref="I136" personId="{1B91C401-CF4B-951C-D16A-7E79B843C6D1}" id="{002300B5-0007-4BD5-97C9-00DB00A6004C}">
    <text xml:space="preserve">CO2-Wert
</text>
  </threadedComment>
  <threadedComment ref="J136" personId="{1B91C401-CF4B-951C-D16A-7E79B843C6D1}" id="{0013003E-0028-4C6C-AC1C-00C000C3004C}">
    <text xml:space="preserve">CO2-Wert
</text>
  </threadedComment>
  <threadedComment ref="K136" personId="{1B91C401-CF4B-951C-D16A-7E79B843C6D1}" id="{00B00099-0086-4E39-9620-008400E800FD}">
    <text xml:space="preserve">CO2-Wert
</text>
  </threadedComment>
  <threadedComment ref="L136" personId="{1B91C401-CF4B-951C-D16A-7E79B843C6D1}" id="{00EA002C-002F-427E-B3C2-0068002400A7}">
    <text xml:space="preserve">CO2-Wert
</text>
  </threadedComment>
  <threadedComment ref="M136" personId="{1B91C401-CF4B-951C-D16A-7E79B843C6D1}" id="{006400C6-005A-4E20-9B8C-00BD00FF005F}">
    <text xml:space="preserve">CO2-Wert
</text>
  </threadedComment>
  <threadedComment ref="N136" personId="{1B91C401-CF4B-951C-D16A-7E79B843C6D1}" id="{00060076-0010-45BB-B095-00BB00BB0038}">
    <text xml:space="preserve">CO2-Wert
</text>
  </threadedComment>
  <threadedComment ref="O136" personId="{1B91C401-CF4B-951C-D16A-7E79B843C6D1}" id="{00A30098-00AE-4F53-8EF4-008800F20000}">
    <text xml:space="preserve">CO2-Wert
</text>
  </threadedComment>
  <threadedComment ref="P136" personId="{1B91C401-CF4B-951C-D16A-7E79B843C6D1}" id="{005700AA-001B-4740-A4BC-00DE00A90070}">
    <text xml:space="preserve">CO2-Wert
</text>
  </threadedComment>
  <threadedComment ref="Q136" personId="{1B91C401-CF4B-951C-D16A-7E79B843C6D1}" id="{0086009D-0021-45E0-9119-006600B10050}">
    <text xml:space="preserve">CO2-Wert
</text>
  </threadedComment>
  <threadedComment ref="R136" personId="{1B91C401-CF4B-951C-D16A-7E79B843C6D1}" id="{00620025-0061-4836-A474-00AE00FD009E}">
    <text xml:space="preserve">CO2-Wert
</text>
  </threadedComment>
  <threadedComment ref="S136" personId="{1B91C401-CF4B-951C-D16A-7E79B843C6D1}" id="{008100A6-00CF-488C-AF9C-007100B90023}">
    <text xml:space="preserve">CO2-Wert
</text>
  </threadedComment>
  <threadedComment ref="T136" personId="{1B91C401-CF4B-951C-D16A-7E79B843C6D1}" id="{00BB00EE-00CE-4AEC-8B9E-00B000EB00ED}">
    <text xml:space="preserve">CO2-Wert
</text>
  </threadedComment>
  <threadedComment ref="U136" personId="{1B91C401-CF4B-951C-D16A-7E79B843C6D1}" id="{00170071-00A1-40D2-B3FE-00F5003800D1}">
    <text xml:space="preserve">CO2-Wert
</text>
  </threadedComment>
  <threadedComment ref="V136" personId="{1B91C401-CF4B-951C-D16A-7E79B843C6D1}" id="{00D100FC-002A-4328-9D82-00BF000E00ED}">
    <text xml:space="preserve">CO2-Wert
</text>
  </threadedComment>
  <threadedComment ref="W136" personId="{1B91C401-CF4B-951C-D16A-7E79B843C6D1}" id="{007700BD-001C-47EA-B8D5-0075002300A6}">
    <text xml:space="preserve">CO2-Wert
</text>
  </threadedComment>
  <threadedComment ref="X136" personId="{1B91C401-CF4B-951C-D16A-7E79B843C6D1}" id="{00A700B2-0039-4CE0-B76F-002D00160081}">
    <text xml:space="preserve">CO2-Wert
</text>
  </threadedComment>
  <threadedComment ref="Y136" personId="{1B91C401-CF4B-951C-D16A-7E79B843C6D1}" id="{00E60043-00B6-434C-9586-00C4007C0013}">
    <text xml:space="preserve">CO2-Wert
</text>
  </threadedComment>
  <threadedComment ref="Z136" personId="{1B91C401-CF4B-951C-D16A-7E79B843C6D1}" id="{00C30090-0029-47C8-8E05-00A7003C0007}">
    <text xml:space="preserve">CO2-Wert
</text>
  </threadedComment>
  <threadedComment ref="I137" personId="{74C8B8BF-E078-EAC1-E960-A055FF65D85A}" id="{00A7004C-00D1-464D-A1E9-004500BF008D}">
    <text xml:space="preserve">Textfeld
</text>
  </threadedComment>
  <threadedComment ref="J137" personId="{74C8B8BF-E078-EAC1-E960-A055FF65D85A}" id="{00A400EC-00B6-4241-89DE-007600880033}">
    <text xml:space="preserve">Textfeld
</text>
  </threadedComment>
  <threadedComment ref="K137" personId="{74C8B8BF-E078-EAC1-E960-A055FF65D85A}" id="{005A000B-00CA-48D7-B7EE-00CA00B0005A}">
    <text xml:space="preserve">Textfeld
</text>
  </threadedComment>
  <threadedComment ref="L137" personId="{74C8B8BF-E078-EAC1-E960-A055FF65D85A}" id="{001B000A-0054-4C7F-83E8-002F00080095}">
    <text xml:space="preserve">Textfeld
</text>
  </threadedComment>
  <threadedComment ref="M137" personId="{74C8B8BF-E078-EAC1-E960-A055FF65D85A}" id="{0087008C-008E-4838-80D4-001700C600BF}">
    <text xml:space="preserve">Textfeld
</text>
  </threadedComment>
  <threadedComment ref="N137" personId="{74C8B8BF-E078-EAC1-E960-A055FF65D85A}" id="{00F0002C-0011-4B40-BBDB-00EF00BF009C}">
    <text xml:space="preserve">Textfeld
</text>
  </threadedComment>
  <threadedComment ref="O137" personId="{74C8B8BF-E078-EAC1-E960-A055FF65D85A}" id="{00B6005E-00B5-4937-8C53-00D400E100DD}">
    <text xml:space="preserve">Textfeld
</text>
  </threadedComment>
  <threadedComment ref="P137" personId="{74C8B8BF-E078-EAC1-E960-A055FF65D85A}" id="{00850000-0027-452B-B742-002400CC004F}">
    <text xml:space="preserve">Textfeld
</text>
  </threadedComment>
  <threadedComment ref="Q137" personId="{74C8B8BF-E078-EAC1-E960-A055FF65D85A}" id="{006400FD-008E-4010-B041-00CD00700058}">
    <text xml:space="preserve">Textfeld
</text>
  </threadedComment>
  <threadedComment ref="R137" personId="{74C8B8BF-E078-EAC1-E960-A055FF65D85A}" id="{00F80017-0099-4204-8B29-00CB005D00A8}">
    <text xml:space="preserve">Textfeld
</text>
  </threadedComment>
  <threadedComment ref="S137" personId="{74C8B8BF-E078-EAC1-E960-A055FF65D85A}" id="{0051004F-004B-45B1-B4AD-0065000300B0}">
    <text xml:space="preserve">Textfeld
</text>
  </threadedComment>
  <threadedComment ref="T137" personId="{74C8B8BF-E078-EAC1-E960-A055FF65D85A}" id="{00320076-0072-429A-A735-0068000A007F}">
    <text xml:space="preserve">Textfeld
</text>
  </threadedComment>
  <threadedComment ref="U137" personId="{74C8B8BF-E078-EAC1-E960-A055FF65D85A}" id="{00C900E7-004F-485D-AA37-0086001E00BE}">
    <text xml:space="preserve">Textfeld
</text>
  </threadedComment>
  <threadedComment ref="V137" personId="{74C8B8BF-E078-EAC1-E960-A055FF65D85A}" id="{00BD0003-005F-49F4-B08D-005600DD0097}">
    <text xml:space="preserve">Textfeld
</text>
  </threadedComment>
  <threadedComment ref="W137" personId="{74C8B8BF-E078-EAC1-E960-A055FF65D85A}" id="{00E900CE-00C8-42EA-A853-004800620039}">
    <text xml:space="preserve">Textfeld
</text>
  </threadedComment>
  <threadedComment ref="X137" personId="{74C8B8BF-E078-EAC1-E960-A055FF65D85A}" id="{008D00A7-00F7-4960-A265-00B900560038}">
    <text xml:space="preserve">Textfeld
</text>
  </threadedComment>
  <threadedComment ref="Y137" personId="{74C8B8BF-E078-EAC1-E960-A055FF65D85A}" id="{00C80025-0079-41F0-872A-00C70077003A}">
    <text xml:space="preserve">Textfeld
</text>
  </threadedComment>
  <threadedComment ref="Z137" personId="{74C8B8BF-E078-EAC1-E960-A055FF65D85A}" id="{0015000A-0090-4DE2-BE3D-0029002900D5}">
    <text xml:space="preserve">Textfeld
</text>
  </threadedComment>
  <threadedComment ref="I138" personId="{1B91C401-CF4B-951C-D16A-7E79B843C6D1}" id="{00D50061-001D-4368-8B5E-00F600C50001}">
    <text xml:space="preserve">CO2-Wert
</text>
  </threadedComment>
  <threadedComment ref="J138" personId="{1B91C401-CF4B-951C-D16A-7E79B843C6D1}" id="{00E400F9-00B8-4D1B-A1F8-002C002100BB}">
    <text xml:space="preserve">CO2-Wert
</text>
  </threadedComment>
  <threadedComment ref="K138" personId="{1B91C401-CF4B-951C-D16A-7E79B843C6D1}" id="{00D3003A-00CB-4B05-A918-00C5007D0087}">
    <text xml:space="preserve">CO2-Wert
</text>
  </threadedComment>
  <threadedComment ref="L138" personId="{1B91C401-CF4B-951C-D16A-7E79B843C6D1}" id="{00ED009F-005C-41F8-9C18-0033005A0054}">
    <text xml:space="preserve">CO2-Wert
</text>
  </threadedComment>
  <threadedComment ref="M138" personId="{1B91C401-CF4B-951C-D16A-7E79B843C6D1}" id="{00A50021-0064-4809-A431-00CB00EC00B2}">
    <text xml:space="preserve">CO2-Wert
</text>
  </threadedComment>
  <threadedComment ref="N138" personId="{1B91C401-CF4B-951C-D16A-7E79B843C6D1}" id="{00CB0011-00DF-4876-BF07-00F7007F0059}">
    <text xml:space="preserve">CO2-Wert
</text>
  </threadedComment>
  <threadedComment ref="O138" personId="{1B91C401-CF4B-951C-D16A-7E79B843C6D1}" id="{007C00F6-0079-412D-98B4-007900FB0099}">
    <text xml:space="preserve">CO2-Wert
</text>
  </threadedComment>
  <threadedComment ref="P138" personId="{1B91C401-CF4B-951C-D16A-7E79B843C6D1}" id="{008C00B0-00FC-4E40-BF5E-005000B500B3}">
    <text xml:space="preserve">CO2-Wert
</text>
  </threadedComment>
  <threadedComment ref="Q138" personId="{1B91C401-CF4B-951C-D16A-7E79B843C6D1}" id="{00440004-004D-4913-B8B5-0073004F000D}">
    <text xml:space="preserve">CO2-Wert
</text>
  </threadedComment>
  <threadedComment ref="R138" personId="{1B91C401-CF4B-951C-D16A-7E79B843C6D1}" id="{00CC00EC-0077-4622-8B98-008D00B000F1}">
    <text xml:space="preserve">CO2-Wert
</text>
  </threadedComment>
  <threadedComment ref="S138" personId="{1B91C401-CF4B-951C-D16A-7E79B843C6D1}" id="{00F4001D-0030-4E23-822C-006000530098}">
    <text xml:space="preserve">CO2-Wert
</text>
  </threadedComment>
  <threadedComment ref="T138" personId="{1B91C401-CF4B-951C-D16A-7E79B843C6D1}" id="{00C1000B-00E7-4964-AB0A-00D6006000B2}">
    <text xml:space="preserve">CO2-Wert
</text>
  </threadedComment>
  <threadedComment ref="U138" personId="{1B91C401-CF4B-951C-D16A-7E79B843C6D1}" id="{00110009-0017-405A-9867-00D300070032}">
    <text xml:space="preserve">CO2-Wert
</text>
  </threadedComment>
  <threadedComment ref="V138" personId="{1B91C401-CF4B-951C-D16A-7E79B843C6D1}" id="{008600E8-00F7-4F31-AEA5-005B00550096}">
    <text xml:space="preserve">CO2-Wert
</text>
  </threadedComment>
  <threadedComment ref="W138" personId="{1B91C401-CF4B-951C-D16A-7E79B843C6D1}" id="{00C80044-0053-490E-822B-00A100790065}">
    <text xml:space="preserve">CO2-Wert
</text>
  </threadedComment>
  <threadedComment ref="X138" personId="{1B91C401-CF4B-951C-D16A-7E79B843C6D1}" id="{00D7001F-0024-41A6-B756-00EC002A0044}">
    <text xml:space="preserve">CO2-Wert
</text>
  </threadedComment>
  <threadedComment ref="Y138" personId="{1B91C401-CF4B-951C-D16A-7E79B843C6D1}" id="{00BA00E6-007F-46BD-A7DD-006400C600C1}">
    <text xml:space="preserve">CO2-Wert
</text>
  </threadedComment>
  <threadedComment ref="Z138" personId="{1B91C401-CF4B-951C-D16A-7E79B843C6D1}" id="{0099003D-0066-414B-96A1-007800610059}">
    <text xml:space="preserve">CO2-Wert
</text>
  </threadedComment>
  <threadedComment ref="I139" personId="{74C8B8BF-E078-EAC1-E960-A055FF65D85A}" id="{008F009C-00DC-4AC2-B598-00AA008A006D}">
    <text xml:space="preserve">Textfeld
</text>
  </threadedComment>
  <threadedComment ref="J139" personId="{74C8B8BF-E078-EAC1-E960-A055FF65D85A}" id="{00800085-0070-47E9-831E-0017004C00D1}">
    <text xml:space="preserve">Textfeld
</text>
  </threadedComment>
  <threadedComment ref="K139" personId="{74C8B8BF-E078-EAC1-E960-A055FF65D85A}" id="{00BE00B2-0095-4421-BAE6-00D7007200FE}">
    <text xml:space="preserve">Textfeld
</text>
  </threadedComment>
  <threadedComment ref="L139" personId="{74C8B8BF-E078-EAC1-E960-A055FF65D85A}" id="{001100E5-00AB-4F3C-8B2D-00C2007900CD}">
    <text xml:space="preserve">Textfeld
</text>
  </threadedComment>
  <threadedComment ref="M139" personId="{74C8B8BF-E078-EAC1-E960-A055FF65D85A}" id="{007C00C0-00C8-4DD0-A7C2-00FB00FF0090}">
    <text xml:space="preserve">Textfeld
</text>
  </threadedComment>
  <threadedComment ref="N139" personId="{74C8B8BF-E078-EAC1-E960-A055FF65D85A}" id="{00F00057-002E-4370-B6CF-00B10024009D}">
    <text xml:space="preserve">Textfeld
</text>
  </threadedComment>
  <threadedComment ref="O139" personId="{74C8B8BF-E078-EAC1-E960-A055FF65D85A}" id="{006800E9-00C3-45B0-BBE0-00470094001B}">
    <text xml:space="preserve">Textfeld
</text>
  </threadedComment>
  <threadedComment ref="P139" personId="{74C8B8BF-E078-EAC1-E960-A055FF65D85A}" id="{00EA00C9-0062-4276-82FD-005100A30080}">
    <text xml:space="preserve">Textfeld
</text>
  </threadedComment>
  <threadedComment ref="Q139" personId="{74C8B8BF-E078-EAC1-E960-A055FF65D85A}" id="{00A7007C-004C-4613-92A1-006500EE007E}">
    <text xml:space="preserve">Textfeld
</text>
  </threadedComment>
  <threadedComment ref="R139" personId="{74C8B8BF-E078-EAC1-E960-A055FF65D85A}" id="{00F80021-0047-4BF1-A9F1-0069001200B7}">
    <text xml:space="preserve">Textfeld
</text>
  </threadedComment>
  <threadedComment ref="S139" personId="{74C8B8BF-E078-EAC1-E960-A055FF65D85A}" id="{0046007B-0075-4ECA-989C-00BC00CA0090}">
    <text xml:space="preserve">Textfeld
</text>
  </threadedComment>
  <threadedComment ref="T139" personId="{74C8B8BF-E078-EAC1-E960-A055FF65D85A}" id="{00650017-0009-4398-B68D-0045008600B4}">
    <text xml:space="preserve">Textfeld
</text>
  </threadedComment>
  <threadedComment ref="U139" personId="{74C8B8BF-E078-EAC1-E960-A055FF65D85A}" id="{007F00E0-0054-4BF7-9448-002000B10016}">
    <text xml:space="preserve">Textfeld
</text>
  </threadedComment>
  <threadedComment ref="V139" personId="{74C8B8BF-E078-EAC1-E960-A055FF65D85A}" id="{003400AC-00D8-468A-814B-0080002E0024}">
    <text xml:space="preserve">Textfeld
</text>
  </threadedComment>
  <threadedComment ref="W139" personId="{74C8B8BF-E078-EAC1-E960-A055FF65D85A}" id="{00810097-0042-4C43-BD91-00EC003300DB}">
    <text xml:space="preserve">Textfeld
</text>
  </threadedComment>
  <threadedComment ref="X139" personId="{74C8B8BF-E078-EAC1-E960-A055FF65D85A}" id="{009A0032-004F-447E-AB67-00CA00CA00DA}">
    <text xml:space="preserve">Textfeld
</text>
  </threadedComment>
  <threadedComment ref="Y139" personId="{74C8B8BF-E078-EAC1-E960-A055FF65D85A}" id="{00AD00B8-0006-4B73-AE62-007F00D700AB}">
    <text xml:space="preserve">Textfeld
</text>
  </threadedComment>
  <threadedComment ref="Z139" personId="{74C8B8BF-E078-EAC1-E960-A055FF65D85A}" id="{00E400E7-0024-491A-ABCD-00CD00370007}">
    <text xml:space="preserve">Textfeld
</text>
  </threadedComment>
  <threadedComment ref="I140" personId="{1B91C401-CF4B-951C-D16A-7E79B843C6D1}" id="{001E0050-00C9-4DE9-B35A-00A800A1004B}">
    <text xml:space="preserve">CO2-Wert
</text>
  </threadedComment>
  <threadedComment ref="J140" personId="{1B91C401-CF4B-951C-D16A-7E79B843C6D1}" id="{00DE00F5-00F4-472B-A469-000900A1006C}">
    <text xml:space="preserve">CO2-Wert
</text>
  </threadedComment>
  <threadedComment ref="K140" personId="{1B91C401-CF4B-951C-D16A-7E79B843C6D1}" id="{004A00B2-00C5-490B-B25A-00EF00E900E9}">
    <text xml:space="preserve">CO2-Wert
</text>
  </threadedComment>
  <threadedComment ref="L140" personId="{1B91C401-CF4B-951C-D16A-7E79B843C6D1}" id="{00C10048-00D2-4652-867B-004B00010034}">
    <text xml:space="preserve">CO2-Wert
</text>
  </threadedComment>
  <threadedComment ref="M140" personId="{1B91C401-CF4B-951C-D16A-7E79B843C6D1}" id="{00FB000C-001B-47D3-9435-00EF00DB00D1}">
    <text xml:space="preserve">CO2-Wert
</text>
  </threadedComment>
  <threadedComment ref="N140" personId="{1B91C401-CF4B-951C-D16A-7E79B843C6D1}" id="{00CF0021-0048-4D36-9137-00F6007F0051}">
    <text xml:space="preserve">CO2-Wert
</text>
  </threadedComment>
  <threadedComment ref="O140" personId="{1B91C401-CF4B-951C-D16A-7E79B843C6D1}" id="{00F600C7-0001-4913-BF4C-007100A6002A}">
    <text xml:space="preserve">CO2-Wert
</text>
  </threadedComment>
  <threadedComment ref="P140" personId="{1B91C401-CF4B-951C-D16A-7E79B843C6D1}" id="{0068007F-00A6-4279-9785-001800E70014}">
    <text xml:space="preserve">CO2-Wert
</text>
  </threadedComment>
  <threadedComment ref="Q140" personId="{1B91C401-CF4B-951C-D16A-7E79B843C6D1}" id="{00D00087-0051-4D44-9A6B-00E000EC0098}">
    <text xml:space="preserve">CO2-Wert
</text>
  </threadedComment>
  <threadedComment ref="R140" personId="{1B91C401-CF4B-951C-D16A-7E79B843C6D1}" id="{00940029-00F2-44AE-B104-006800F500B3}">
    <text xml:space="preserve">CO2-Wert
</text>
  </threadedComment>
  <threadedComment ref="S140" personId="{1B91C401-CF4B-951C-D16A-7E79B843C6D1}" id="{00E00052-00B7-41F0-9B4B-000000AA00EF}">
    <text xml:space="preserve">CO2-Wert
</text>
  </threadedComment>
  <threadedComment ref="T140" personId="{1B91C401-CF4B-951C-D16A-7E79B843C6D1}" id="{00EC00D5-00B4-4EBA-8C90-002B009E0054}">
    <text xml:space="preserve">CO2-Wert
</text>
  </threadedComment>
  <threadedComment ref="U140" personId="{1B91C401-CF4B-951C-D16A-7E79B843C6D1}" id="{00FE000A-003D-4579-A18E-00C10027005B}">
    <text xml:space="preserve">CO2-Wert
</text>
  </threadedComment>
  <threadedComment ref="V140" personId="{1B91C401-CF4B-951C-D16A-7E79B843C6D1}" id="{00F2005D-0084-4329-96A7-0036001D008C}">
    <text xml:space="preserve">CO2-Wert
</text>
  </threadedComment>
  <threadedComment ref="W140" personId="{1B91C401-CF4B-951C-D16A-7E79B843C6D1}" id="{00C400B6-0045-479E-8355-001C005D00EE}">
    <text xml:space="preserve">CO2-Wert
</text>
  </threadedComment>
  <threadedComment ref="X140" personId="{1B91C401-CF4B-951C-D16A-7E79B843C6D1}" id="{00C4000C-0087-4A96-8BF9-0080000E00F9}">
    <text xml:space="preserve">CO2-Wert
</text>
  </threadedComment>
  <threadedComment ref="Y140" personId="{1B91C401-CF4B-951C-D16A-7E79B843C6D1}" id="{004D004E-000C-4084-8938-00AD00340027}">
    <text xml:space="preserve">CO2-Wert
</text>
  </threadedComment>
  <threadedComment ref="Z140" personId="{1B91C401-CF4B-951C-D16A-7E79B843C6D1}" id="{00CA006C-008A-4CA2-8AED-007200BC00C9}">
    <text xml:space="preserve">CO2-Wert
</text>
  </threadedComment>
  <threadedComment ref="I141" personId="{74C8B8BF-E078-EAC1-E960-A055FF65D85A}" id="{00AE0057-00D3-4F21-BFD2-0051003600D4}">
    <text xml:space="preserve">Textfeld
</text>
  </threadedComment>
  <threadedComment ref="J141" personId="{74C8B8BF-E078-EAC1-E960-A055FF65D85A}" id="{0042006C-0045-4551-B619-00EA0081006C}">
    <text xml:space="preserve">Textfeld
</text>
  </threadedComment>
  <threadedComment ref="K141" personId="{74C8B8BF-E078-EAC1-E960-A055FF65D85A}" id="{0023005F-004F-4C03-BC86-00770025005F}">
    <text xml:space="preserve">Textfeld
</text>
  </threadedComment>
  <threadedComment ref="L141" personId="{74C8B8BF-E078-EAC1-E960-A055FF65D85A}" id="{002200D8-00DE-40DD-BEAB-004E00F90037}">
    <text xml:space="preserve">Textfeld
</text>
  </threadedComment>
  <threadedComment ref="M141" personId="{74C8B8BF-E078-EAC1-E960-A055FF65D85A}" id="{00720007-0089-434B-8224-009500E50033}">
    <text xml:space="preserve">Textfeld
</text>
  </threadedComment>
  <threadedComment ref="N141" personId="{74C8B8BF-E078-EAC1-E960-A055FF65D85A}" id="{005B00C4-006D-4553-9604-007D00A200CD}">
    <text xml:space="preserve">Textfeld
</text>
  </threadedComment>
  <threadedComment ref="O141" personId="{74C8B8BF-E078-EAC1-E960-A055FF65D85A}" id="{00B900C1-0045-4D37-A748-000F004100DA}">
    <text xml:space="preserve">Textfeld
</text>
  </threadedComment>
  <threadedComment ref="P141" personId="{74C8B8BF-E078-EAC1-E960-A055FF65D85A}" id="{00C90088-00EB-402F-B003-00A100420044}">
    <text xml:space="preserve">Textfeld
</text>
  </threadedComment>
  <threadedComment ref="Q141" personId="{74C8B8BF-E078-EAC1-E960-A055FF65D85A}" id="{0047008F-00E4-4459-9175-0014006E0043}">
    <text xml:space="preserve">Textfeld
</text>
  </threadedComment>
  <threadedComment ref="R141" personId="{74C8B8BF-E078-EAC1-E960-A055FF65D85A}" id="{00CC00EB-00C6-4E96-B683-00FE00D30067}">
    <text xml:space="preserve">Textfeld
</text>
  </threadedComment>
  <threadedComment ref="S141" personId="{74C8B8BF-E078-EAC1-E960-A055FF65D85A}" id="{006F00FB-002C-40D7-8FB0-00DE00590082}">
    <text xml:space="preserve">Textfeld
</text>
  </threadedComment>
  <threadedComment ref="T141" personId="{74C8B8BF-E078-EAC1-E960-A055FF65D85A}" id="{004D0049-00ED-43F7-B579-00B2006000EE}">
    <text xml:space="preserve">Textfeld
</text>
  </threadedComment>
  <threadedComment ref="U141" personId="{74C8B8BF-E078-EAC1-E960-A055FF65D85A}" id="{00E7004E-007E-4C92-8C50-0024008D00E0}">
    <text xml:space="preserve">Textfeld
</text>
  </threadedComment>
  <threadedComment ref="V141" personId="{74C8B8BF-E078-EAC1-E960-A055FF65D85A}" id="{002A0078-00E6-430E-876F-00C900190055}">
    <text xml:space="preserve">Textfeld
</text>
  </threadedComment>
  <threadedComment ref="W141" personId="{74C8B8BF-E078-EAC1-E960-A055FF65D85A}" id="{00D000EF-00FF-4D16-80D5-007200BF0084}">
    <text xml:space="preserve">Textfeld
</text>
  </threadedComment>
  <threadedComment ref="X141" personId="{74C8B8BF-E078-EAC1-E960-A055FF65D85A}" id="{00DD00B9-008B-4ABF-998B-00BE007600D9}">
    <text xml:space="preserve">Textfeld
</text>
  </threadedComment>
  <threadedComment ref="Y141" personId="{74C8B8BF-E078-EAC1-E960-A055FF65D85A}" id="{00D70005-0068-4C10-8450-008B006C001C}">
    <text xml:space="preserve">Textfeld
</text>
  </threadedComment>
  <threadedComment ref="Z141" personId="{74C8B8BF-E078-EAC1-E960-A055FF65D85A}" id="{002500B4-004D-48F2-B801-005D004300BA}">
    <text xml:space="preserve">Textfeld
</text>
  </threadedComment>
  <threadedComment ref="I142" personId="{1B91C401-CF4B-951C-D16A-7E79B843C6D1}" id="{00350055-00C1-45E0-989C-00BC004B0077}">
    <text xml:space="preserve">CO2-Wert
</text>
  </threadedComment>
  <threadedComment ref="J142" personId="{1B91C401-CF4B-951C-D16A-7E79B843C6D1}" id="{0039008D-0056-4C32-8FD0-00BA001C00C7}">
    <text xml:space="preserve">CO2-Wert
</text>
  </threadedComment>
  <threadedComment ref="K142" personId="{1B91C401-CF4B-951C-D16A-7E79B843C6D1}" id="{00000085-0094-4617-9A02-00CF00A300F8}">
    <text xml:space="preserve">CO2-Wert
</text>
  </threadedComment>
  <threadedComment ref="L142" personId="{1B91C401-CF4B-951C-D16A-7E79B843C6D1}" id="{009E00DD-00A4-494B-9C0E-004F002700B6}">
    <text xml:space="preserve">CO2-Wert
</text>
  </threadedComment>
  <threadedComment ref="M142" personId="{1B91C401-CF4B-951C-D16A-7E79B843C6D1}" id="{004A00A8-0096-4DE0-A610-0035007F0002}">
    <text xml:space="preserve">CO2-Wert
</text>
  </threadedComment>
  <threadedComment ref="N142" personId="{1B91C401-CF4B-951C-D16A-7E79B843C6D1}" id="{00280035-00E6-4BBA-B91E-009B00ED0032}">
    <text xml:space="preserve">CO2-Wert
</text>
  </threadedComment>
  <threadedComment ref="O142" personId="{1B91C401-CF4B-951C-D16A-7E79B843C6D1}" id="{003400F0-00AF-44C5-8258-00B600640007}">
    <text xml:space="preserve">CO2-Wert
</text>
  </threadedComment>
  <threadedComment ref="P142" personId="{1B91C401-CF4B-951C-D16A-7E79B843C6D1}" id="{009A004B-00CD-4268-AC14-00FC0083006F}">
    <text xml:space="preserve">CO2-Wert
</text>
  </threadedComment>
  <threadedComment ref="Q142" personId="{1B91C401-CF4B-951C-D16A-7E79B843C6D1}" id="{00E1003E-000B-488C-9F12-00BB00A700AD}">
    <text xml:space="preserve">CO2-Wert
</text>
  </threadedComment>
  <threadedComment ref="R142" personId="{1B91C401-CF4B-951C-D16A-7E79B843C6D1}" id="{00CC00F9-0061-471D-B820-00C700F1001E}">
    <text xml:space="preserve">CO2-Wert
</text>
  </threadedComment>
  <threadedComment ref="S142" personId="{1B91C401-CF4B-951C-D16A-7E79B843C6D1}" id="{005E00EF-00F4-4317-BD6D-009100340016}">
    <text xml:space="preserve">CO2-Wert
</text>
  </threadedComment>
  <threadedComment ref="T142" personId="{1B91C401-CF4B-951C-D16A-7E79B843C6D1}" id="{001F00D1-0042-4327-B01E-003C00BC00EE}">
    <text xml:space="preserve">CO2-Wert
</text>
  </threadedComment>
  <threadedComment ref="U142" personId="{1B91C401-CF4B-951C-D16A-7E79B843C6D1}" id="{002D0031-0017-4ABA-9418-008500A00032}">
    <text xml:space="preserve">CO2-Wert
</text>
  </threadedComment>
  <threadedComment ref="V142" personId="{1B91C401-CF4B-951C-D16A-7E79B843C6D1}" id="{00DE0011-005C-417E-A7D5-009C008F0028}">
    <text xml:space="preserve">CO2-Wert
</text>
  </threadedComment>
  <threadedComment ref="W142" personId="{1B91C401-CF4B-951C-D16A-7E79B843C6D1}" id="{00E400D1-00E5-44F8-BCAB-0089000D00AF}">
    <text xml:space="preserve">CO2-Wert
</text>
  </threadedComment>
  <threadedComment ref="X142" personId="{1B91C401-CF4B-951C-D16A-7E79B843C6D1}" id="{00DF0043-007F-44EB-B771-008E005E0081}">
    <text xml:space="preserve">CO2-Wert
</text>
  </threadedComment>
  <threadedComment ref="Y142" personId="{1B91C401-CF4B-951C-D16A-7E79B843C6D1}" id="{0035009A-002C-42A6-BC80-001A006D00B9}">
    <text xml:space="preserve">CO2-Wert
</text>
  </threadedComment>
  <threadedComment ref="Z142" personId="{1B91C401-CF4B-951C-D16A-7E79B843C6D1}" id="{00D90092-001A-4025-8AA6-00CF004D00EC}">
    <text xml:space="preserve">CO2-Wert
</text>
  </threadedComment>
  <threadedComment ref="I143" personId="{74C8B8BF-E078-EAC1-E960-A055FF65D85A}" id="{00F1004B-00D8-4DB5-8160-00F200010020}">
    <text xml:space="preserve">Textfeld
</text>
  </threadedComment>
  <threadedComment ref="J143" personId="{74C8B8BF-E078-EAC1-E960-A055FF65D85A}" id="{008200C5-0030-4DFA-9C78-006E004100A6}">
    <text xml:space="preserve">Textfeld
</text>
  </threadedComment>
  <threadedComment ref="K143" personId="{74C8B8BF-E078-EAC1-E960-A055FF65D85A}" id="{00FC00B3-0031-4C8B-A7CB-009F000C0000}">
    <text xml:space="preserve">Textfeld
</text>
  </threadedComment>
  <threadedComment ref="L143" personId="{74C8B8BF-E078-EAC1-E960-A055FF65D85A}" id="{009C004C-0010-4ABD-A1C7-004C008D0066}">
    <text xml:space="preserve">Textfeld
</text>
  </threadedComment>
  <threadedComment ref="M143" personId="{74C8B8BF-E078-EAC1-E960-A055FF65D85A}" id="{001D0047-0002-4386-8693-007200770053}">
    <text xml:space="preserve">Textfeld
</text>
  </threadedComment>
  <threadedComment ref="N143" personId="{74C8B8BF-E078-EAC1-E960-A055FF65D85A}" id="{0093005B-00C0-4D3B-8912-0030005700FB}">
    <text xml:space="preserve">Textfeld
</text>
  </threadedComment>
  <threadedComment ref="O143" personId="{74C8B8BF-E078-EAC1-E960-A055FF65D85A}" id="{00FC00C6-0028-4340-9161-0073002300CF}">
    <text xml:space="preserve">Textfeld
</text>
  </threadedComment>
  <threadedComment ref="P143" personId="{74C8B8BF-E078-EAC1-E960-A055FF65D85A}" id="{00070077-00FD-44C4-B6B3-0071005600C6}">
    <text xml:space="preserve">Textfeld
</text>
  </threadedComment>
  <threadedComment ref="Q143" personId="{74C8B8BF-E078-EAC1-E960-A055FF65D85A}" id="{00A70079-002B-421D-943D-00DF00DB0041}">
    <text xml:space="preserve">Textfeld
</text>
  </threadedComment>
  <threadedComment ref="R143" personId="{74C8B8BF-E078-EAC1-E960-A055FF65D85A}" id="{00830057-006B-4EEA-AB0E-004200F80015}">
    <text xml:space="preserve">Textfeld
</text>
  </threadedComment>
  <threadedComment ref="S143" personId="{74C8B8BF-E078-EAC1-E960-A055FF65D85A}" id="{007300BB-00D5-4072-868F-000E00DB003C}">
    <text xml:space="preserve">Textfeld
</text>
  </threadedComment>
  <threadedComment ref="T143" personId="{74C8B8BF-E078-EAC1-E960-A055FF65D85A}" id="{001D00E6-00B3-400D-A14E-008A00230043}">
    <text xml:space="preserve">Textfeld
</text>
  </threadedComment>
  <threadedComment ref="U143" personId="{74C8B8BF-E078-EAC1-E960-A055FF65D85A}" id="{005900A2-00B7-447A-B5A0-00C200380058}">
    <text xml:space="preserve">Textfeld
</text>
  </threadedComment>
  <threadedComment ref="V143" personId="{74C8B8BF-E078-EAC1-E960-A055FF65D85A}" id="{00970033-0045-4933-8BCE-007500A3004A}">
    <text xml:space="preserve">Textfeld
</text>
  </threadedComment>
  <threadedComment ref="W143" personId="{74C8B8BF-E078-EAC1-E960-A055FF65D85A}" id="{007B001B-00F6-42AA-9FD3-00EB00EB008A}">
    <text xml:space="preserve">Textfeld
</text>
  </threadedComment>
  <threadedComment ref="X143" personId="{74C8B8BF-E078-EAC1-E960-A055FF65D85A}" id="{006500E4-004E-4E37-AB7F-000B003D0000}">
    <text xml:space="preserve">Textfeld
</text>
  </threadedComment>
  <threadedComment ref="Y143" personId="{74C8B8BF-E078-EAC1-E960-A055FF65D85A}" id="{00FF00C7-0097-487F-A40A-00F50089000F}">
    <text xml:space="preserve">Textfeld
</text>
  </threadedComment>
  <threadedComment ref="Z143" personId="{74C8B8BF-E078-EAC1-E960-A055FF65D85A}" id="{00C1001E-00F6-4596-A847-003A002C00F0}">
    <text xml:space="preserve">Textfeld
</text>
  </threadedComment>
  <threadedComment ref="I144" personId="{1B91C401-CF4B-951C-D16A-7E79B843C6D1}" id="{0008009D-0067-47FE-B28A-00CD00EA008E}">
    <text xml:space="preserve">CO2-Wert
</text>
  </threadedComment>
  <threadedComment ref="J144" personId="{1B91C401-CF4B-951C-D16A-7E79B843C6D1}" id="{009F003F-0080-43D0-8BD2-009F009500AD}">
    <text xml:space="preserve">CO2-Wert
</text>
  </threadedComment>
  <threadedComment ref="K144" personId="{1B91C401-CF4B-951C-D16A-7E79B843C6D1}" id="{006100BA-00EC-40F8-B141-00C4004B0052}">
    <text xml:space="preserve">CO2-Wert
</text>
  </threadedComment>
  <threadedComment ref="L144" personId="{1B91C401-CF4B-951C-D16A-7E79B843C6D1}" id="{00FB0029-00EA-42A7-8A63-009800D500FD}">
    <text xml:space="preserve">CO2-Wert
</text>
  </threadedComment>
  <threadedComment ref="M144" personId="{1B91C401-CF4B-951C-D16A-7E79B843C6D1}" id="{00E900C6-0000-4EE8-BB71-0075006C002E}">
    <text xml:space="preserve">CO2-Wert
</text>
  </threadedComment>
  <threadedComment ref="N144" personId="{1B91C401-CF4B-951C-D16A-7E79B843C6D1}" id="{00D600A1-00F6-49E1-A57E-006000250054}">
    <text xml:space="preserve">CO2-Wert
</text>
  </threadedComment>
  <threadedComment ref="O144" personId="{1B91C401-CF4B-951C-D16A-7E79B843C6D1}" id="{00BF0064-00E1-4A20-A5E0-0044002800F8}">
    <text xml:space="preserve">CO2-Wert
</text>
  </threadedComment>
  <threadedComment ref="P144" personId="{1B91C401-CF4B-951C-D16A-7E79B843C6D1}" id="{0087003B-0097-454A-A2D6-003700890045}">
    <text xml:space="preserve">CO2-Wert
</text>
  </threadedComment>
  <threadedComment ref="Q144" personId="{1B91C401-CF4B-951C-D16A-7E79B843C6D1}" id="{00F50052-00D2-4936-A721-000F00FC0001}">
    <text xml:space="preserve">CO2-Wert
</text>
  </threadedComment>
  <threadedComment ref="R144" personId="{1B91C401-CF4B-951C-D16A-7E79B843C6D1}" id="{000F00EC-002C-41B9-8B93-006200CE002E}">
    <text xml:space="preserve">CO2-Wert
</text>
  </threadedComment>
  <threadedComment ref="S144" personId="{1B91C401-CF4B-951C-D16A-7E79B843C6D1}" id="{000700B7-0000-45B0-8E28-0026000C00BE}">
    <text xml:space="preserve">CO2-Wert
</text>
  </threadedComment>
  <threadedComment ref="T144" personId="{1B91C401-CF4B-951C-D16A-7E79B843C6D1}" id="{008C00A7-00AC-491A-B11C-00FA003500B7}">
    <text xml:space="preserve">CO2-Wert
</text>
  </threadedComment>
  <threadedComment ref="U144" personId="{1B91C401-CF4B-951C-D16A-7E79B843C6D1}" id="{007700F4-00A4-40C5-BE87-00470057004D}">
    <text xml:space="preserve">CO2-Wert
</text>
  </threadedComment>
  <threadedComment ref="V144" personId="{1B91C401-CF4B-951C-D16A-7E79B843C6D1}" id="{00FC008F-00DE-400F-BA87-00F300740054}">
    <text xml:space="preserve">CO2-Wert
</text>
  </threadedComment>
  <threadedComment ref="W144" personId="{1B91C401-CF4B-951C-D16A-7E79B843C6D1}" id="{009E0087-009D-4D5D-8366-006B007500C8}">
    <text xml:space="preserve">CO2-Wert
</text>
  </threadedComment>
  <threadedComment ref="X144" personId="{1B91C401-CF4B-951C-D16A-7E79B843C6D1}" id="{00E900FD-00F5-486C-B02D-005F0088002F}">
    <text xml:space="preserve">CO2-Wert
</text>
  </threadedComment>
  <threadedComment ref="Y144" personId="{1B91C401-CF4B-951C-D16A-7E79B843C6D1}" id="{000200ED-00BE-416F-AB9C-00C700DB00B2}">
    <text xml:space="preserve">CO2-Wert
</text>
  </threadedComment>
  <threadedComment ref="Z144" personId="{1B91C401-CF4B-951C-D16A-7E79B843C6D1}" id="{0083008B-007C-4815-A537-0028003400BB}">
    <text xml:space="preserve">CO2-Wert
</text>
  </threadedComment>
  <threadedComment ref="I145" personId="{74C8B8BF-E078-EAC1-E960-A055FF65D85A}" id="{00E60099-00EA-494D-AD49-002200B900BA}">
    <text xml:space="preserve">Textfeld
</text>
  </threadedComment>
  <threadedComment ref="J145" personId="{74C8B8BF-E078-EAC1-E960-A055FF65D85A}" id="{00370084-00AB-4E8C-A5C2-00C8008900F5}">
    <text xml:space="preserve">Textfeld
</text>
  </threadedComment>
  <threadedComment ref="K145" personId="{74C8B8BF-E078-EAC1-E960-A055FF65D85A}" id="{00DB00C8-00EF-4368-9F40-0008006700FA}">
    <text xml:space="preserve">Textfeld
</text>
  </threadedComment>
  <threadedComment ref="L145" personId="{74C8B8BF-E078-EAC1-E960-A055FF65D85A}" id="{00B20047-002F-49A4-BA88-009900AE0005}">
    <text xml:space="preserve">Textfeld
</text>
  </threadedComment>
  <threadedComment ref="M145" personId="{74C8B8BF-E078-EAC1-E960-A055FF65D85A}" id="{00A70096-00BC-4CA6-BBBF-00D3008100BF}">
    <text xml:space="preserve">Textfeld
</text>
  </threadedComment>
  <threadedComment ref="N145" personId="{74C8B8BF-E078-EAC1-E960-A055FF65D85A}" id="{0041008B-003B-498D-AC0D-0091007200F3}">
    <text xml:space="preserve">Textfeld
</text>
  </threadedComment>
  <threadedComment ref="O145" personId="{74C8B8BF-E078-EAC1-E960-A055FF65D85A}" id="{00E60053-00E1-45EA-BD96-00AF001000AB}">
    <text xml:space="preserve">Textfeld
</text>
  </threadedComment>
  <threadedComment ref="P145" personId="{74C8B8BF-E078-EAC1-E960-A055FF65D85A}" id="{00190074-0089-48A8-BFB7-00F500F20050}">
    <text xml:space="preserve">Textfeld
</text>
  </threadedComment>
  <threadedComment ref="Q145" personId="{74C8B8BF-E078-EAC1-E960-A055FF65D85A}" id="{00E500E3-0003-43AA-B5BE-00F200390001}">
    <text xml:space="preserve">Textfeld
</text>
  </threadedComment>
  <threadedComment ref="R145" personId="{74C8B8BF-E078-EAC1-E960-A055FF65D85A}" id="{00AD0001-00BF-4958-B634-00DB00AB00A0}">
    <text xml:space="preserve">Textfeld
</text>
  </threadedComment>
  <threadedComment ref="S145" personId="{74C8B8BF-E078-EAC1-E960-A055FF65D85A}" id="{003700C9-0029-401E-90EE-0031008D00FB}">
    <text xml:space="preserve">Textfeld
</text>
  </threadedComment>
  <threadedComment ref="T145" personId="{74C8B8BF-E078-EAC1-E960-A055FF65D85A}" id="{0026004F-009D-4410-B19C-00C5004000A5}">
    <text xml:space="preserve">Textfeld
</text>
  </threadedComment>
  <threadedComment ref="U145" personId="{74C8B8BF-E078-EAC1-E960-A055FF65D85A}" id="{00C800AF-0026-4D32-811F-00100070002D}">
    <text xml:space="preserve">Textfeld
</text>
  </threadedComment>
  <threadedComment ref="V145" personId="{74C8B8BF-E078-EAC1-E960-A055FF65D85A}" id="{00620031-00DA-4A46-9ECF-002D00A7003B}">
    <text xml:space="preserve">Textfeld
</text>
  </threadedComment>
  <threadedComment ref="W145" personId="{74C8B8BF-E078-EAC1-E960-A055FF65D85A}" id="{00C20011-0071-4D1F-BCBB-005000DD0080}">
    <text xml:space="preserve">Textfeld
</text>
  </threadedComment>
  <threadedComment ref="X145" personId="{74C8B8BF-E078-EAC1-E960-A055FF65D85A}" id="{00B80066-0026-443B-B38E-00BC00CC0019}">
    <text xml:space="preserve">Textfeld
</text>
  </threadedComment>
  <threadedComment ref="Y145" personId="{74C8B8BF-E078-EAC1-E960-A055FF65D85A}" id="{00B2005A-00ED-47BB-91DA-004700BC004C}">
    <text xml:space="preserve">Textfeld
</text>
  </threadedComment>
  <threadedComment ref="Z145" personId="{74C8B8BF-E078-EAC1-E960-A055FF65D85A}" id="{007C00DC-005F-41F0-999C-0024000700B5}">
    <text xml:space="preserve">Textfeld
</text>
  </threadedComment>
  <threadedComment ref="I146" personId="{1B91C401-CF4B-951C-D16A-7E79B843C6D1}" id="{00C10091-0006-4774-985A-008A003900E4}">
    <text xml:space="preserve">CO2-Wert
</text>
  </threadedComment>
  <threadedComment ref="J146" personId="{1B91C401-CF4B-951C-D16A-7E79B843C6D1}" id="{00AB00E1-0056-49D6-A80E-004400F600A0}">
    <text xml:space="preserve">CO2-Wert
</text>
  </threadedComment>
  <threadedComment ref="K146" personId="{1B91C401-CF4B-951C-D16A-7E79B843C6D1}" id="{002700CD-003A-4B6F-9541-00EF005E0084}">
    <text xml:space="preserve">CO2-Wert
</text>
  </threadedComment>
  <threadedComment ref="L146" personId="{1B91C401-CF4B-951C-D16A-7E79B843C6D1}" id="{006500A4-00E5-4127-A580-003800920084}">
    <text xml:space="preserve">CO2-Wert
</text>
  </threadedComment>
  <threadedComment ref="M146" personId="{1B91C401-CF4B-951C-D16A-7E79B843C6D1}" id="{0095001F-0064-4EF1-9287-00D0001E006C}">
    <text xml:space="preserve">CO2-Wert
</text>
  </threadedComment>
  <threadedComment ref="N146" personId="{1B91C401-CF4B-951C-D16A-7E79B843C6D1}" id="{005F00D1-00D2-4857-B295-0093008600CD}">
    <text xml:space="preserve">CO2-Wert
</text>
  </threadedComment>
  <threadedComment ref="O146" personId="{1B91C401-CF4B-951C-D16A-7E79B843C6D1}" id="{006700AD-009E-408E-B500-009600CA00A3}">
    <text xml:space="preserve">CO2-Wert
</text>
  </threadedComment>
  <threadedComment ref="P146" personId="{1B91C401-CF4B-951C-D16A-7E79B843C6D1}" id="{00F6008A-00B9-4D80-B650-007500340088}">
    <text xml:space="preserve">CO2-Wert
</text>
  </threadedComment>
  <threadedComment ref="Q146" personId="{1B91C401-CF4B-951C-D16A-7E79B843C6D1}" id="{00B100DF-002A-4463-93C8-009C00F80092}">
    <text xml:space="preserve">CO2-Wert
</text>
  </threadedComment>
  <threadedComment ref="R146" personId="{1B91C401-CF4B-951C-D16A-7E79B843C6D1}" id="{00F60054-0045-478A-8211-0016003D0028}">
    <text xml:space="preserve">CO2-Wert
</text>
  </threadedComment>
  <threadedComment ref="S146" personId="{1B91C401-CF4B-951C-D16A-7E79B843C6D1}" id="{004A0020-0042-4346-8D53-0076005A007C}">
    <text xml:space="preserve">CO2-Wert
</text>
  </threadedComment>
  <threadedComment ref="T146" personId="{1B91C401-CF4B-951C-D16A-7E79B843C6D1}" id="{00D2009B-009B-4148-A707-005A00C6005D}">
    <text xml:space="preserve">CO2-Wert
</text>
  </threadedComment>
  <threadedComment ref="U146" personId="{1B91C401-CF4B-951C-D16A-7E79B843C6D1}" id="{00E0006A-006F-4B6D-B3E4-00D4008800AE}">
    <text xml:space="preserve">CO2-Wert
</text>
  </threadedComment>
  <threadedComment ref="V146" personId="{1B91C401-CF4B-951C-D16A-7E79B843C6D1}" id="{002B00BA-0054-437F-80CB-008000F80016}">
    <text xml:space="preserve">CO2-Wert
</text>
  </threadedComment>
  <threadedComment ref="W146" personId="{1B91C401-CF4B-951C-D16A-7E79B843C6D1}" id="{00280035-006E-48B2-B1C3-0073007E00D9}">
    <text xml:space="preserve">CO2-Wert
</text>
  </threadedComment>
  <threadedComment ref="X146" personId="{1B91C401-CF4B-951C-D16A-7E79B843C6D1}" id="{008800CB-00EC-401C-B970-00EF000D0073}">
    <text xml:space="preserve">CO2-Wert
</text>
  </threadedComment>
  <threadedComment ref="Y146" personId="{1B91C401-CF4B-951C-D16A-7E79B843C6D1}" id="{007400C3-00E7-4B23-9881-009700F400A3}">
    <text xml:space="preserve">CO2-Wert
</text>
  </threadedComment>
  <threadedComment ref="Z146" personId="{1B91C401-CF4B-951C-D16A-7E79B843C6D1}" id="{004100FB-0034-461B-B781-00760015007C}">
    <text xml:space="preserve">CO2-Wert
</text>
  </threadedComment>
  <threadedComment ref="I147" personId="{74C8B8BF-E078-EAC1-E960-A055FF65D85A}" id="{00BC001A-0065-4347-8D0C-00960018006C}">
    <text xml:space="preserve">Textfeld
</text>
  </threadedComment>
  <threadedComment ref="J147" personId="{74C8B8BF-E078-EAC1-E960-A055FF65D85A}" id="{006100A0-00BC-4DFF-88F2-007800B700E9}">
    <text xml:space="preserve">Textfeld
</text>
  </threadedComment>
  <threadedComment ref="K147" personId="{74C8B8BF-E078-EAC1-E960-A055FF65D85A}" id="{00B500FC-0065-457F-8030-00C90086000E}">
    <text xml:space="preserve">Textfeld
</text>
  </threadedComment>
  <threadedComment ref="L147" personId="{74C8B8BF-E078-EAC1-E960-A055FF65D85A}" id="{009A0023-00DD-43FB-8F89-00AB00980039}">
    <text xml:space="preserve">Textfeld
</text>
  </threadedComment>
  <threadedComment ref="M147" personId="{74C8B8BF-E078-EAC1-E960-A055FF65D85A}" id="{00C300F7-00A1-4DD9-A27E-00EC000500B8}">
    <text xml:space="preserve">Textfeld
</text>
  </threadedComment>
  <threadedComment ref="N147" personId="{74C8B8BF-E078-EAC1-E960-A055FF65D85A}" id="{00EF0091-008F-4A36-9FF0-004500410026}">
    <text xml:space="preserve">Textfeld
</text>
  </threadedComment>
  <threadedComment ref="O147" personId="{74C8B8BF-E078-EAC1-E960-A055FF65D85A}" id="{003E00F7-0091-428F-A88B-005B0021001C}">
    <text xml:space="preserve">Textfeld
</text>
  </threadedComment>
  <threadedComment ref="P147" personId="{74C8B8BF-E078-EAC1-E960-A055FF65D85A}" id="{00A50005-00C4-4D6A-B3CC-0018006000E7}">
    <text xml:space="preserve">Textfeld
</text>
  </threadedComment>
  <threadedComment ref="Q147" personId="{74C8B8BF-E078-EAC1-E960-A055FF65D85A}" id="{00BD00A2-00BD-4247-BA24-00960050006A}">
    <text xml:space="preserve">Textfeld
</text>
  </threadedComment>
  <threadedComment ref="R147" personId="{74C8B8BF-E078-EAC1-E960-A055FF65D85A}" id="{004D0066-00B9-46E8-A387-001700F50055}">
    <text xml:space="preserve">Textfeld
</text>
  </threadedComment>
  <threadedComment ref="S147" personId="{74C8B8BF-E078-EAC1-E960-A055FF65D85A}" id="{00F800CF-002F-4CB6-9A58-001C005D0011}">
    <text xml:space="preserve">Textfeld
</text>
  </threadedComment>
  <threadedComment ref="T147" personId="{74C8B8BF-E078-EAC1-E960-A055FF65D85A}" id="{003300AF-002F-42A3-88F3-002B00930046}">
    <text xml:space="preserve">Textfeld
</text>
  </threadedComment>
  <threadedComment ref="U147" personId="{74C8B8BF-E078-EAC1-E960-A055FF65D85A}" id="{00F9009D-0095-42E6-A216-00FD008D00B9}">
    <text xml:space="preserve">Textfeld
</text>
  </threadedComment>
  <threadedComment ref="V147" personId="{74C8B8BF-E078-EAC1-E960-A055FF65D85A}" id="{0080004A-00F4-4AEB-AB18-008300200016}">
    <text xml:space="preserve">Textfeld
</text>
  </threadedComment>
  <threadedComment ref="W147" personId="{74C8B8BF-E078-EAC1-E960-A055FF65D85A}" id="{006E0013-0059-484F-BF09-00C0007C0013}">
    <text xml:space="preserve">Textfeld
</text>
  </threadedComment>
  <threadedComment ref="X147" personId="{74C8B8BF-E078-EAC1-E960-A055FF65D85A}" id="{001A0098-0058-41CA-8CAC-004300C40095}">
    <text xml:space="preserve">Textfeld
</text>
  </threadedComment>
  <threadedComment ref="Y147" personId="{74C8B8BF-E078-EAC1-E960-A055FF65D85A}" id="{0033006B-00EF-422A-BE15-00D30055008B}">
    <text xml:space="preserve">Textfeld
</text>
  </threadedComment>
  <threadedComment ref="Z147" personId="{74C8B8BF-E078-EAC1-E960-A055FF65D85A}" id="{001B003C-0044-44C5-A7B3-007800B8009C}">
    <text xml:space="preserve">Textfeld
</text>
  </threadedComment>
  <threadedComment ref="I148" personId="{1B91C401-CF4B-951C-D16A-7E79B843C6D1}" id="{004A00DC-0026-4B79-A759-001400470004}">
    <text xml:space="preserve">CO2-Wert
</text>
  </threadedComment>
  <threadedComment ref="J148" personId="{1B91C401-CF4B-951C-D16A-7E79B843C6D1}" id="{001B0015-0005-45E8-932C-005300CA006B}">
    <text xml:space="preserve">CO2-Wert
</text>
  </threadedComment>
  <threadedComment ref="K148" personId="{1B91C401-CF4B-951C-D16A-7E79B843C6D1}" id="{00F300B5-00EC-42BF-8D16-002100BF0047}">
    <text xml:space="preserve">CO2-Wert
</text>
  </threadedComment>
  <threadedComment ref="L148" personId="{1B91C401-CF4B-951C-D16A-7E79B843C6D1}" id="{00340086-00BA-4F73-B0D3-005F00060051}">
    <text xml:space="preserve">CO2-Wert
</text>
  </threadedComment>
  <threadedComment ref="M148" personId="{1B91C401-CF4B-951C-D16A-7E79B843C6D1}" id="{00F300EE-0054-4356-A923-00A5004A0033}">
    <text xml:space="preserve">CO2-Wert
</text>
  </threadedComment>
  <threadedComment ref="N148" personId="{1B91C401-CF4B-951C-D16A-7E79B843C6D1}" id="{00550036-0052-411A-87DF-00A600AC00DC}">
    <text xml:space="preserve">CO2-Wert
</text>
  </threadedComment>
  <threadedComment ref="O148" personId="{1B91C401-CF4B-951C-D16A-7E79B843C6D1}" id="{003A0020-00AE-4EAC-97B3-004600FC0054}">
    <text xml:space="preserve">CO2-Wert
</text>
  </threadedComment>
  <threadedComment ref="P148" personId="{1B91C401-CF4B-951C-D16A-7E79B843C6D1}" id="{00E7002F-004D-4D45-8E14-00B3004D00EA}">
    <text xml:space="preserve">CO2-Wert
</text>
  </threadedComment>
  <threadedComment ref="Q148" personId="{1B91C401-CF4B-951C-D16A-7E79B843C6D1}" id="{00A200B2-001D-4B07-AD49-0015007F0033}">
    <text xml:space="preserve">CO2-Wert
</text>
  </threadedComment>
  <threadedComment ref="R148" personId="{1B91C401-CF4B-951C-D16A-7E79B843C6D1}" id="{000A00FA-005F-4E92-91B5-00EB004300F9}">
    <text xml:space="preserve">CO2-Wert
</text>
  </threadedComment>
  <threadedComment ref="S148" personId="{1B91C401-CF4B-951C-D16A-7E79B843C6D1}" id="{00570066-00AE-4030-A566-00C3006A0004}">
    <text xml:space="preserve">CO2-Wert
</text>
  </threadedComment>
  <threadedComment ref="T148" personId="{1B91C401-CF4B-951C-D16A-7E79B843C6D1}" id="{00DB00F4-0066-4DF8-A60C-005F00EA0098}">
    <text xml:space="preserve">CO2-Wert
</text>
  </threadedComment>
  <threadedComment ref="U148" personId="{1B91C401-CF4B-951C-D16A-7E79B843C6D1}" id="{002500AE-000B-4696-89EB-00980015009B}">
    <text xml:space="preserve">CO2-Wert
</text>
  </threadedComment>
  <threadedComment ref="V148" personId="{1B91C401-CF4B-951C-D16A-7E79B843C6D1}" id="{00B0000A-0048-428B-8ACD-004500FC0049}">
    <text xml:space="preserve">CO2-Wert
</text>
  </threadedComment>
  <threadedComment ref="W148" personId="{1B91C401-CF4B-951C-D16A-7E79B843C6D1}" id="{00AC00D2-00C9-46D3-8C51-006E005D00E4}">
    <text xml:space="preserve">CO2-Wert
</text>
  </threadedComment>
  <threadedComment ref="X148" personId="{1B91C401-CF4B-951C-D16A-7E79B843C6D1}" id="{00530012-0039-438D-B844-008A0021002E}">
    <text xml:space="preserve">CO2-Wert
</text>
  </threadedComment>
  <threadedComment ref="Y148" personId="{1B91C401-CF4B-951C-D16A-7E79B843C6D1}" id="{007E00F1-009B-47B1-AFC2-0049005A0006}">
    <text xml:space="preserve">CO2-Wert
</text>
  </threadedComment>
  <threadedComment ref="Z148" personId="{1B91C401-CF4B-951C-D16A-7E79B843C6D1}" id="{004A0011-00D2-47FF-879D-002700330094}">
    <text xml:space="preserve">CO2-Wert
</text>
  </threadedComment>
  <threadedComment ref="I149" personId="{74C8B8BF-E078-EAC1-E960-A055FF65D85A}" id="{000D0025-001B-41B2-934B-0092003100F6}">
    <text xml:space="preserve">Textfeld
</text>
  </threadedComment>
  <threadedComment ref="J149" personId="{74C8B8BF-E078-EAC1-E960-A055FF65D85A}" id="{00CF00AE-006C-4314-8F86-008800C60012}">
    <text xml:space="preserve">Textfeld
</text>
  </threadedComment>
  <threadedComment ref="K149" personId="{74C8B8BF-E078-EAC1-E960-A055FF65D85A}" id="{00520008-0088-4E2C-B371-00B3003300E1}">
    <text xml:space="preserve">Textfeld
</text>
  </threadedComment>
  <threadedComment ref="L149" personId="{74C8B8BF-E078-EAC1-E960-A055FF65D85A}" id="{002B0010-00D3-4CC0-BD71-00DF0091008E}">
    <text xml:space="preserve">Textfeld
</text>
  </threadedComment>
  <threadedComment ref="M149" personId="{74C8B8BF-E078-EAC1-E960-A055FF65D85A}" id="{00A90070-0086-4D3B-BDAA-00470058006B}">
    <text xml:space="preserve">Textfeld
</text>
  </threadedComment>
  <threadedComment ref="N149" personId="{74C8B8BF-E078-EAC1-E960-A055FF65D85A}" id="{0004000B-009E-4B45-B7A3-004700450042}">
    <text xml:space="preserve">Textfeld
</text>
  </threadedComment>
  <threadedComment ref="O149" personId="{74C8B8BF-E078-EAC1-E960-A055FF65D85A}" id="{00D700F4-002E-4EAA-ABF2-001E000D0043}">
    <text xml:space="preserve">Textfeld
</text>
  </threadedComment>
  <threadedComment ref="P149" personId="{74C8B8BF-E078-EAC1-E960-A055FF65D85A}" id="{002E0073-0055-421F-A579-003D002C000D}">
    <text xml:space="preserve">Textfeld
</text>
  </threadedComment>
  <threadedComment ref="Q149" personId="{74C8B8BF-E078-EAC1-E960-A055FF65D85A}" id="{004A00D5-0003-463F-A6F6-001900C5006E}">
    <text xml:space="preserve">Textfeld
</text>
  </threadedComment>
  <threadedComment ref="R149" personId="{74C8B8BF-E078-EAC1-E960-A055FF65D85A}" id="{00CC002B-006B-4AC4-B59B-008B00890011}">
    <text xml:space="preserve">Textfeld
</text>
  </threadedComment>
  <threadedComment ref="S149" personId="{74C8B8BF-E078-EAC1-E960-A055FF65D85A}" id="{00B4003E-00E3-4651-A916-0064003C002D}">
    <text xml:space="preserve">Textfeld
</text>
  </threadedComment>
  <threadedComment ref="T149" personId="{74C8B8BF-E078-EAC1-E960-A055FF65D85A}" id="{008800C9-00A7-4CE6-8C50-009D00E000EC}">
    <text xml:space="preserve">Textfeld
</text>
  </threadedComment>
  <threadedComment ref="U149" personId="{74C8B8BF-E078-EAC1-E960-A055FF65D85A}" id="{00000018-00F3-4466-A84F-00570009000B}">
    <text xml:space="preserve">Textfeld
</text>
  </threadedComment>
  <threadedComment ref="V149" personId="{74C8B8BF-E078-EAC1-E960-A055FF65D85A}" id="{00CE007F-0014-4542-8E7C-002C009100D0}">
    <text xml:space="preserve">Textfeld
</text>
  </threadedComment>
  <threadedComment ref="W149" personId="{74C8B8BF-E078-EAC1-E960-A055FF65D85A}" id="{00200002-0002-46E1-8A22-00D6001B0099}">
    <text xml:space="preserve">Textfeld
</text>
  </threadedComment>
  <threadedComment ref="X149" personId="{74C8B8BF-E078-EAC1-E960-A055FF65D85A}" id="{00EF0049-006C-4E1D-B22A-00FA00D20050}">
    <text xml:space="preserve">Textfeld
</text>
  </threadedComment>
  <threadedComment ref="Y149" personId="{74C8B8BF-E078-EAC1-E960-A055FF65D85A}" id="{00510005-000C-4B54-B18F-007900600007}">
    <text xml:space="preserve">Textfeld
</text>
  </threadedComment>
  <threadedComment ref="Z149" personId="{74C8B8BF-E078-EAC1-E960-A055FF65D85A}" id="{002D00D1-0078-4E40-8681-00AC007C00EB}">
    <text xml:space="preserve">Textfeld
</text>
  </threadedComment>
  <threadedComment ref="I150" personId="{1B91C401-CF4B-951C-D16A-7E79B843C6D1}" id="{008600F2-0082-4F01-A876-000C004F008C}">
    <text xml:space="preserve">CO2-Wert
</text>
  </threadedComment>
  <threadedComment ref="J150" personId="{1B91C401-CF4B-951C-D16A-7E79B843C6D1}" id="{00DB00E8-00B1-47D3-9381-008E00CE003F}">
    <text xml:space="preserve">CO2-Wert
</text>
  </threadedComment>
  <threadedComment ref="K150" personId="{1B91C401-CF4B-951C-D16A-7E79B843C6D1}" id="{0068002C-00C6-4500-AE24-007F003C003D}">
    <text xml:space="preserve">CO2-Wert
</text>
  </threadedComment>
  <threadedComment ref="L150" personId="{1B91C401-CF4B-951C-D16A-7E79B843C6D1}" id="{003000D1-009D-477D-8034-00C900FF0026}">
    <text xml:space="preserve">CO2-Wert
</text>
  </threadedComment>
  <threadedComment ref="M150" personId="{1B91C401-CF4B-951C-D16A-7E79B843C6D1}" id="{009F003E-0055-40AF-923F-009F00CB0085}">
    <text xml:space="preserve">CO2-Wert
</text>
  </threadedComment>
  <threadedComment ref="N150" personId="{1B91C401-CF4B-951C-D16A-7E79B843C6D1}" id="{00780080-00BB-4320-A4F8-0075005F0055}">
    <text xml:space="preserve">CO2-Wert
</text>
  </threadedComment>
  <threadedComment ref="O150" personId="{1B91C401-CF4B-951C-D16A-7E79B843C6D1}" id="{002D00DC-0066-4FEB-B999-00D2008600C4}">
    <text xml:space="preserve">CO2-Wert
</text>
  </threadedComment>
  <threadedComment ref="P150" personId="{1B91C401-CF4B-951C-D16A-7E79B843C6D1}" id="{000E0048-0030-42F2-ABFE-00D200F600FA}">
    <text xml:space="preserve">CO2-Wert
</text>
  </threadedComment>
  <threadedComment ref="Q150" personId="{1B91C401-CF4B-951C-D16A-7E79B843C6D1}" id="{0096009F-00E6-4591-B70E-0053008800CE}">
    <text xml:space="preserve">CO2-Wert
</text>
  </threadedComment>
  <threadedComment ref="R150" personId="{1B91C401-CF4B-951C-D16A-7E79B843C6D1}" id="{000900DD-00AE-41AF-B402-002500AF00FD}">
    <text xml:space="preserve">CO2-Wert
</text>
  </threadedComment>
  <threadedComment ref="S150" personId="{1B91C401-CF4B-951C-D16A-7E79B843C6D1}" id="{00310036-0015-41C1-B0D5-0091001D0097}">
    <text xml:space="preserve">CO2-Wert
</text>
  </threadedComment>
  <threadedComment ref="T150" personId="{1B91C401-CF4B-951C-D16A-7E79B843C6D1}" id="{003A0076-00B2-462C-993A-006600DA0008}">
    <text xml:space="preserve">CO2-Wert
</text>
  </threadedComment>
  <threadedComment ref="U150" personId="{1B91C401-CF4B-951C-D16A-7E79B843C6D1}" id="{000F000E-008B-428E-8B15-005600E1001D}">
    <text xml:space="preserve">CO2-Wert
</text>
  </threadedComment>
  <threadedComment ref="V150" personId="{1B91C401-CF4B-951C-D16A-7E79B843C6D1}" id="{00EF003A-0096-426B-9F79-009100030052}">
    <text xml:space="preserve">CO2-Wert
</text>
  </threadedComment>
  <threadedComment ref="W150" personId="{1B91C401-CF4B-951C-D16A-7E79B843C6D1}" id="{002C0034-002E-4402-AE12-00D500DA0087}">
    <text xml:space="preserve">CO2-Wert
</text>
  </threadedComment>
  <threadedComment ref="X150" personId="{1B91C401-CF4B-951C-D16A-7E79B843C6D1}" id="{0074001C-00CD-4473-93D1-00C100EC00C1}">
    <text xml:space="preserve">CO2-Wert
</text>
  </threadedComment>
  <threadedComment ref="Y150" personId="{1B91C401-CF4B-951C-D16A-7E79B843C6D1}" id="{005E0074-005C-436A-8F9F-002F00ED004B}">
    <text xml:space="preserve">CO2-Wert
</text>
  </threadedComment>
  <threadedComment ref="Z150" personId="{1B91C401-CF4B-951C-D16A-7E79B843C6D1}" id="{00DD0023-0004-48CC-BD66-00A200790068}">
    <text xml:space="preserve">CO2-Wert
</text>
  </threadedComment>
  <threadedComment ref="I151" personId="{74C8B8BF-E078-EAC1-E960-A055FF65D85A}" id="{00220083-000D-45AF-9863-00D200FD0073}">
    <text xml:space="preserve">Textfeld
</text>
  </threadedComment>
  <threadedComment ref="J151" personId="{74C8B8BF-E078-EAC1-E960-A055FF65D85A}" id="{00BE0018-00A3-40BF-A471-00F7009F0006}">
    <text xml:space="preserve">Textfeld
</text>
  </threadedComment>
  <threadedComment ref="K151" personId="{74C8B8BF-E078-EAC1-E960-A055FF65D85A}" id="{006C0090-000F-4D88-A295-00B300E50008}">
    <text xml:space="preserve">Textfeld
</text>
  </threadedComment>
  <threadedComment ref="L151" personId="{74C8B8BF-E078-EAC1-E960-A055FF65D85A}" id="{00A500B6-00E3-4914-9F4A-005500D3000D}">
    <text xml:space="preserve">Textfeld
</text>
  </threadedComment>
  <threadedComment ref="M151" personId="{74C8B8BF-E078-EAC1-E960-A055FF65D85A}" id="{00D700C5-006E-4248-8B1D-006000BC000F}">
    <text xml:space="preserve">Textfeld
</text>
  </threadedComment>
  <threadedComment ref="N151" personId="{74C8B8BF-E078-EAC1-E960-A055FF65D85A}" id="{00340075-004A-47DF-BB52-00C2008A00B6}">
    <text xml:space="preserve">Textfeld
</text>
  </threadedComment>
  <threadedComment ref="O151" personId="{74C8B8BF-E078-EAC1-E960-A055FF65D85A}" id="{00740026-00D7-41B4-B2B1-000400A300E2}">
    <text xml:space="preserve">Textfeld
</text>
  </threadedComment>
  <threadedComment ref="P151" personId="{74C8B8BF-E078-EAC1-E960-A055FF65D85A}" id="{00630071-0047-4E72-BC56-00E0005200B8}">
    <text xml:space="preserve">Textfeld
</text>
  </threadedComment>
  <threadedComment ref="Q151" personId="{74C8B8BF-E078-EAC1-E960-A055FF65D85A}" id="{00DB009C-003F-4FDF-B455-00DC00F6005B}">
    <text xml:space="preserve">Textfeld
</text>
  </threadedComment>
  <threadedComment ref="R151" personId="{74C8B8BF-E078-EAC1-E960-A055FF65D85A}" id="{00D800A7-006A-406C-B8FD-004000E800F4}">
    <text xml:space="preserve">Textfeld
</text>
  </threadedComment>
  <threadedComment ref="S151" personId="{74C8B8BF-E078-EAC1-E960-A055FF65D85A}" id="{0045004B-0052-4A28-B4E2-00B700040010}">
    <text xml:space="preserve">Textfeld
</text>
  </threadedComment>
  <threadedComment ref="T151" personId="{74C8B8BF-E078-EAC1-E960-A055FF65D85A}" id="{00FD0062-0053-42BE-9760-003200A40007}">
    <text xml:space="preserve">Textfeld
</text>
  </threadedComment>
  <threadedComment ref="U151" personId="{74C8B8BF-E078-EAC1-E960-A055FF65D85A}" id="{00AA0058-0039-47D4-85CC-007C005C005F}">
    <text xml:space="preserve">Textfeld
</text>
  </threadedComment>
  <threadedComment ref="V151" personId="{74C8B8BF-E078-EAC1-E960-A055FF65D85A}" id="{0050008E-0041-4F58-A5A2-008700BB001D}">
    <text xml:space="preserve">Textfeld
</text>
  </threadedComment>
  <threadedComment ref="W151" personId="{74C8B8BF-E078-EAC1-E960-A055FF65D85A}" id="{006F00D5-0056-4002-9654-00AB004500CB}">
    <text xml:space="preserve">Textfeld
</text>
  </threadedComment>
  <threadedComment ref="X151" personId="{74C8B8BF-E078-EAC1-E960-A055FF65D85A}" id="{00C2009A-0024-4979-8F45-00A200BD003F}">
    <text xml:space="preserve">Textfeld
</text>
  </threadedComment>
  <threadedComment ref="Y151" personId="{74C8B8BF-E078-EAC1-E960-A055FF65D85A}" id="{00630087-001F-43C0-B562-00FD001800FB}">
    <text xml:space="preserve">Textfeld
</text>
  </threadedComment>
  <threadedComment ref="Z151" personId="{74C8B8BF-E078-EAC1-E960-A055FF65D85A}" id="{0063001A-00C5-4A91-91D6-006E006300B9}">
    <text xml:space="preserve">Textfeld
</text>
  </threadedComment>
  <threadedComment ref="I152" personId="{1B91C401-CF4B-951C-D16A-7E79B843C6D1}" id="{005000FB-0043-4ADE-98F0-004000430097}">
    <text xml:space="preserve">CO2-Wert
</text>
  </threadedComment>
  <threadedComment ref="J152" personId="{1B91C401-CF4B-951C-D16A-7E79B843C6D1}" id="{006C0059-00E2-45C8-8DBC-007F005000F8}">
    <text xml:space="preserve">CO2-Wert
</text>
  </threadedComment>
  <threadedComment ref="K152" personId="{1B91C401-CF4B-951C-D16A-7E79B843C6D1}" id="{00B6007D-0007-4F58-90C1-008C00E3006D}">
    <text xml:space="preserve">CO2-Wert
</text>
  </threadedComment>
  <threadedComment ref="L152" personId="{1B91C401-CF4B-951C-D16A-7E79B843C6D1}" id="{007E00B9-009C-4EF2-86F4-002100F90049}">
    <text xml:space="preserve">CO2-Wert
</text>
  </threadedComment>
  <threadedComment ref="M152" personId="{1B91C401-CF4B-951C-D16A-7E79B843C6D1}" id="{0055003B-00A4-4F55-910C-0022009400A3}">
    <text xml:space="preserve">CO2-Wert
</text>
  </threadedComment>
  <threadedComment ref="N152" personId="{1B91C401-CF4B-951C-D16A-7E79B843C6D1}" id="{00680037-0003-4408-A336-00F400E40092}">
    <text xml:space="preserve">CO2-Wert
</text>
  </threadedComment>
  <threadedComment ref="O152" personId="{1B91C401-CF4B-951C-D16A-7E79B843C6D1}" id="{00A20056-00B7-4402-81F5-00CC00790094}">
    <text xml:space="preserve">CO2-Wert
</text>
  </threadedComment>
  <threadedComment ref="P152" personId="{1B91C401-CF4B-951C-D16A-7E79B843C6D1}" id="{00780063-0078-47E9-A18D-0096005C008B}">
    <text xml:space="preserve">CO2-Wert
</text>
  </threadedComment>
  <threadedComment ref="Q152" personId="{1B91C401-CF4B-951C-D16A-7E79B843C6D1}" id="{00830035-008D-46C2-B9F9-00B900B100E9}">
    <text xml:space="preserve">CO2-Wert
</text>
  </threadedComment>
  <threadedComment ref="R152" personId="{1B91C401-CF4B-951C-D16A-7E79B843C6D1}" id="{002F0052-00E6-40C7-900A-00D800300053}">
    <text xml:space="preserve">CO2-Wert
</text>
  </threadedComment>
  <threadedComment ref="S152" personId="{1B91C401-CF4B-951C-D16A-7E79B843C6D1}" id="{00B8002B-0020-4B0F-93AA-00B2004400EE}">
    <text xml:space="preserve">CO2-Wert
</text>
  </threadedComment>
  <threadedComment ref="T152" personId="{1B91C401-CF4B-951C-D16A-7E79B843C6D1}" id="{002500D5-0020-4EC5-A79B-007E00320077}">
    <text xml:space="preserve">CO2-Wert
</text>
  </threadedComment>
  <threadedComment ref="U152" personId="{1B91C401-CF4B-951C-D16A-7E79B843C6D1}" id="{00EF003C-0094-46AC-951E-00A500AD0056}">
    <text xml:space="preserve">CO2-Wert
</text>
  </threadedComment>
  <threadedComment ref="V152" personId="{1B91C401-CF4B-951C-D16A-7E79B843C6D1}" id="{00E10013-00D4-4EC4-925F-001900700068}">
    <text xml:space="preserve">CO2-Wert
</text>
  </threadedComment>
  <threadedComment ref="W152" personId="{1B91C401-CF4B-951C-D16A-7E79B843C6D1}" id="{00560076-008B-43A3-998B-001100400095}">
    <text xml:space="preserve">CO2-Wert
</text>
  </threadedComment>
  <threadedComment ref="X152" personId="{1B91C401-CF4B-951C-D16A-7E79B843C6D1}" id="{00F4007B-00F9-407C-B8CF-0077008D0064}">
    <text xml:space="preserve">CO2-Wert
</text>
  </threadedComment>
  <threadedComment ref="Y152" personId="{1B91C401-CF4B-951C-D16A-7E79B843C6D1}" id="{002200BF-0087-4C64-93D0-009B007A004C}">
    <text xml:space="preserve">CO2-Wert
</text>
  </threadedComment>
  <threadedComment ref="Z152" personId="{1B91C401-CF4B-951C-D16A-7E79B843C6D1}" id="{00C90081-00C0-49CF-AC7E-0031002B008F}">
    <text xml:space="preserve">CO2-Wert
</text>
  </threadedComment>
  <threadedComment ref="I153" personId="{74C8B8BF-E078-EAC1-E960-A055FF65D85A}" id="{00E8009C-0011-459C-A298-00AD00C80051}">
    <text xml:space="preserve">Textfeld
</text>
  </threadedComment>
  <threadedComment ref="J153" personId="{74C8B8BF-E078-EAC1-E960-A055FF65D85A}" id="{00D9006D-00D6-4B47-B7C4-00F5003F00FA}">
    <text xml:space="preserve">Textfeld
</text>
  </threadedComment>
  <threadedComment ref="K153" personId="{74C8B8BF-E078-EAC1-E960-A055FF65D85A}" id="{00270044-000B-4C13-B520-00BA00C90087}">
    <text xml:space="preserve">Textfeld
</text>
  </threadedComment>
  <threadedComment ref="L153" personId="{74C8B8BF-E078-EAC1-E960-A055FF65D85A}" id="{00D7008F-00A4-471B-9BBD-0049000200ED}">
    <text xml:space="preserve">Textfeld
</text>
  </threadedComment>
  <threadedComment ref="M153" personId="{74C8B8BF-E078-EAC1-E960-A055FF65D85A}" id="{00D9008C-00A1-48FB-BC89-00D800B300EB}">
    <text xml:space="preserve">Textfeld
</text>
  </threadedComment>
  <threadedComment ref="N153" personId="{74C8B8BF-E078-EAC1-E960-A055FF65D85A}" id="{00D00071-00CA-4164-A5BF-0015007800BF}">
    <text xml:space="preserve">Textfeld
</text>
  </threadedComment>
  <threadedComment ref="O153" personId="{74C8B8BF-E078-EAC1-E960-A055FF65D85A}" id="{009A00D5-00F9-408D-B569-00240089004B}">
    <text xml:space="preserve">Textfeld
</text>
  </threadedComment>
  <threadedComment ref="P153" personId="{74C8B8BF-E078-EAC1-E960-A055FF65D85A}" id="{00C000CD-0037-4164-BB67-006900030057}">
    <text xml:space="preserve">Textfeld
</text>
  </threadedComment>
  <threadedComment ref="Q153" personId="{74C8B8BF-E078-EAC1-E960-A055FF65D85A}" id="{002200B8-0079-497A-8B76-0015002C0025}">
    <text xml:space="preserve">Textfeld
</text>
  </threadedComment>
  <threadedComment ref="R153" personId="{74C8B8BF-E078-EAC1-E960-A055FF65D85A}" id="{003F00AC-00E3-492B-9D85-00110088005E}">
    <text xml:space="preserve">Textfeld
</text>
  </threadedComment>
  <threadedComment ref="S153" personId="{74C8B8BF-E078-EAC1-E960-A055FF65D85A}" id="{00240082-00CE-468F-BC7A-00A100F70092}">
    <text xml:space="preserve">Textfeld
</text>
  </threadedComment>
  <threadedComment ref="T153" personId="{74C8B8BF-E078-EAC1-E960-A055FF65D85A}" id="{00880007-003F-4960-ADC8-00EF00220046}">
    <text xml:space="preserve">Textfeld
</text>
  </threadedComment>
  <threadedComment ref="U153" personId="{74C8B8BF-E078-EAC1-E960-A055FF65D85A}" id="{007500F2-001E-483F-B28C-00E8000600FF}">
    <text xml:space="preserve">Textfeld
</text>
  </threadedComment>
  <threadedComment ref="V153" personId="{74C8B8BF-E078-EAC1-E960-A055FF65D85A}" id="{00910025-0077-44E3-9DE4-0001007B003F}">
    <text xml:space="preserve">Textfeld
</text>
  </threadedComment>
  <threadedComment ref="W153" personId="{74C8B8BF-E078-EAC1-E960-A055FF65D85A}" id="{00C1005B-0019-4EE1-9792-0055000A0014}">
    <text xml:space="preserve">Textfeld
</text>
  </threadedComment>
  <threadedComment ref="X153" personId="{74C8B8BF-E078-EAC1-E960-A055FF65D85A}" id="{00BB00C9-0048-43E6-BE8A-00D100C90005}">
    <text xml:space="preserve">Textfeld
</text>
  </threadedComment>
  <threadedComment ref="Y153" personId="{74C8B8BF-E078-EAC1-E960-A055FF65D85A}" id="{00C30057-00D0-4762-8F28-00FB00A200DF}">
    <text xml:space="preserve">Textfeld
</text>
  </threadedComment>
  <threadedComment ref="Z153" personId="{74C8B8BF-E078-EAC1-E960-A055FF65D85A}" id="{005100C4-00D7-4CF5-A745-0038007100BE}">
    <text xml:space="preserve">Textfeld
</text>
  </threadedComment>
  <threadedComment ref="I154" personId="{1B91C401-CF4B-951C-D16A-7E79B843C6D1}" id="{009A00AF-00CF-4247-869C-005600F700F1}">
    <text xml:space="preserve">CO2-Wert
</text>
  </threadedComment>
  <threadedComment ref="J154" personId="{1B91C401-CF4B-951C-D16A-7E79B843C6D1}" id="{00FD0023-0024-4BC4-9BE4-0099000F002F}">
    <text xml:space="preserve">CO2-Wert
</text>
  </threadedComment>
  <threadedComment ref="K154" personId="{1B91C401-CF4B-951C-D16A-7E79B843C6D1}" id="{00E5009D-00B8-4957-B4FA-006200FC00EC}">
    <text xml:space="preserve">CO2-Wert
</text>
  </threadedComment>
  <threadedComment ref="L154" personId="{1B91C401-CF4B-951C-D16A-7E79B843C6D1}" id="{00D90083-0077-4C2E-B8C2-003300550061}">
    <text xml:space="preserve">CO2-Wert
</text>
  </threadedComment>
  <threadedComment ref="M154" personId="{1B91C401-CF4B-951C-D16A-7E79B843C6D1}" id="{00CF0026-0072-4EA2-B575-0071008A001F}">
    <text xml:space="preserve">CO2-Wert
</text>
  </threadedComment>
  <threadedComment ref="N154" personId="{1B91C401-CF4B-951C-D16A-7E79B843C6D1}" id="{006800D5-00C0-470F-BE02-00DE0008005C}">
    <text xml:space="preserve">CO2-Wert
</text>
  </threadedComment>
  <threadedComment ref="O154" personId="{1B91C401-CF4B-951C-D16A-7E79B843C6D1}" id="{004D007C-00D0-4A95-8F29-00C700120086}">
    <text xml:space="preserve">CO2-Wert
</text>
  </threadedComment>
  <threadedComment ref="P154" personId="{1B91C401-CF4B-951C-D16A-7E79B843C6D1}" id="{002A0050-0082-4E74-8C54-0007004E00E7}">
    <text xml:space="preserve">CO2-Wert
</text>
  </threadedComment>
  <threadedComment ref="Q154" personId="{1B91C401-CF4B-951C-D16A-7E79B843C6D1}" id="{006400C2-0087-4162-A853-00B9000500AE}">
    <text xml:space="preserve">CO2-Wert
</text>
  </threadedComment>
  <threadedComment ref="R154" personId="{1B91C401-CF4B-951C-D16A-7E79B843C6D1}" id="{00FF00D0-00D0-4485-971A-007A006B00B1}">
    <text xml:space="preserve">CO2-Wert
</text>
  </threadedComment>
  <threadedComment ref="S154" personId="{1B91C401-CF4B-951C-D16A-7E79B843C6D1}" id="{00860056-005B-482A-B752-0079007500AA}">
    <text xml:space="preserve">CO2-Wert
</text>
  </threadedComment>
  <threadedComment ref="T154" personId="{1B91C401-CF4B-951C-D16A-7E79B843C6D1}" id="{00AA0084-00A4-49F5-8297-0098000300E9}">
    <text xml:space="preserve">CO2-Wert
</text>
  </threadedComment>
  <threadedComment ref="U154" personId="{1B91C401-CF4B-951C-D16A-7E79B843C6D1}" id="{00310044-00D9-41F1-90B8-008000A00059}">
    <text xml:space="preserve">CO2-Wert
</text>
  </threadedComment>
  <threadedComment ref="V154" personId="{1B91C401-CF4B-951C-D16A-7E79B843C6D1}" id="{00ED001D-00F4-4536-AC08-00BF0050003A}">
    <text xml:space="preserve">CO2-Wert
</text>
  </threadedComment>
  <threadedComment ref="W154" personId="{1B91C401-CF4B-951C-D16A-7E79B843C6D1}" id="{003700F0-0007-42EB-A4A8-0054002200A9}">
    <text xml:space="preserve">CO2-Wert
</text>
  </threadedComment>
  <threadedComment ref="X154" personId="{1B91C401-CF4B-951C-D16A-7E79B843C6D1}" id="{00CF00FA-0025-4893-96A1-005B00ED00E6}">
    <text xml:space="preserve">CO2-Wert
</text>
  </threadedComment>
  <threadedComment ref="Y154" personId="{1B91C401-CF4B-951C-D16A-7E79B843C6D1}" id="{00A600AB-00DD-456F-8C98-00C3002B004B}">
    <text xml:space="preserve">CO2-Wert
</text>
  </threadedComment>
  <threadedComment ref="Z154" personId="{1B91C401-CF4B-951C-D16A-7E79B843C6D1}" id="{002C00E2-0007-4B4D-85B1-006800D900E4}">
    <text xml:space="preserve">CO2-Wert
</text>
  </threadedComment>
  <threadedComment ref="I155" personId="{74C8B8BF-E078-EAC1-E960-A055FF65D85A}" id="{004D00AF-008A-49C4-BBCE-00AF0033005C}">
    <text xml:space="preserve">Textfeld
</text>
  </threadedComment>
  <threadedComment ref="J155" personId="{74C8B8BF-E078-EAC1-E960-A055FF65D85A}" id="{00F000F5-00EE-4C26-ACA2-003400B10073}">
    <text xml:space="preserve">Textfeld
</text>
  </threadedComment>
  <threadedComment ref="K155" personId="{74C8B8BF-E078-EAC1-E960-A055FF65D85A}" id="{007A0059-0050-4671-AE9A-00BE005100DF}">
    <text xml:space="preserve">Textfeld
</text>
  </threadedComment>
  <threadedComment ref="L155" personId="{74C8B8BF-E078-EAC1-E960-A055FF65D85A}" id="{001900BE-00AE-409A-8A59-008D005300D5}">
    <text xml:space="preserve">Textfeld
</text>
  </threadedComment>
  <threadedComment ref="M155" personId="{74C8B8BF-E078-EAC1-E960-A055FF65D85A}" id="{0079009F-0074-4D84-B306-0029005A0088}">
    <text xml:space="preserve">Textfeld
</text>
  </threadedComment>
  <threadedComment ref="N155" personId="{74C8B8BF-E078-EAC1-E960-A055FF65D85A}" id="{003B0029-001D-49A2-B416-004500320016}">
    <text xml:space="preserve">Textfeld
</text>
  </threadedComment>
  <threadedComment ref="O155" personId="{74C8B8BF-E078-EAC1-E960-A055FF65D85A}" id="{006200DB-0091-40F1-9FB2-005100A600EF}">
    <text xml:space="preserve">Textfeld
</text>
  </threadedComment>
  <threadedComment ref="P155" personId="{74C8B8BF-E078-EAC1-E960-A055FF65D85A}" id="{0002002B-00F8-40EA-A5C3-005400D800F1}">
    <text xml:space="preserve">Textfeld
</text>
  </threadedComment>
  <threadedComment ref="Q155" personId="{74C8B8BF-E078-EAC1-E960-A055FF65D85A}" id="{006B00DA-0084-4C28-8E6B-0077000C000C}">
    <text xml:space="preserve">Textfeld
</text>
  </threadedComment>
  <threadedComment ref="R155" personId="{74C8B8BF-E078-EAC1-E960-A055FF65D85A}" id="{00A100D2-0069-4474-A09B-0023007400D3}">
    <text xml:space="preserve">Textfeld
</text>
  </threadedComment>
  <threadedComment ref="S155" personId="{74C8B8BF-E078-EAC1-E960-A055FF65D85A}" id="{00AA000F-0095-47F1-B973-00A700B80094}">
    <text xml:space="preserve">Textfeld
</text>
  </threadedComment>
  <threadedComment ref="T155" personId="{74C8B8BF-E078-EAC1-E960-A055FF65D85A}" id="{00CD00E1-00B5-4FDE-B527-003000D10040}">
    <text xml:space="preserve">Textfeld
</text>
  </threadedComment>
  <threadedComment ref="U155" personId="{74C8B8BF-E078-EAC1-E960-A055FF65D85A}" id="{002400C9-0020-4B7C-AE46-003000FA00C9}">
    <text xml:space="preserve">Textfeld
</text>
  </threadedComment>
  <threadedComment ref="V155" personId="{74C8B8BF-E078-EAC1-E960-A055FF65D85A}" id="{008A00AC-0015-4B22-A349-00F200FE00EA}">
    <text xml:space="preserve">Textfeld
</text>
  </threadedComment>
  <threadedComment ref="W155" personId="{74C8B8BF-E078-EAC1-E960-A055FF65D85A}" id="{005A00F7-00D8-455E-9E60-009F005E009D}">
    <text xml:space="preserve">Textfeld
</text>
  </threadedComment>
  <threadedComment ref="X155" personId="{74C8B8BF-E078-EAC1-E960-A055FF65D85A}" id="{00990085-000D-4808-A15D-007800EF0008}">
    <text xml:space="preserve">Textfeld
</text>
  </threadedComment>
  <threadedComment ref="Y155" personId="{74C8B8BF-E078-EAC1-E960-A055FF65D85A}" id="{00E20028-0019-4FCA-8B36-003F00B2007B}">
    <text xml:space="preserve">Textfeld
</text>
  </threadedComment>
  <threadedComment ref="Z155" personId="{74C8B8BF-E078-EAC1-E960-A055FF65D85A}" id="{00650078-00D8-4924-ACF2-0062009500E7}">
    <text xml:space="preserve">Textfeld
</text>
  </threadedComment>
  <threadedComment ref="I156" personId="{1B91C401-CF4B-951C-D16A-7E79B843C6D1}" id="{000B0018-005D-4D6C-B50C-009C00270027}">
    <text xml:space="preserve">CO2-Wert
</text>
  </threadedComment>
  <threadedComment ref="J156" personId="{1B91C401-CF4B-951C-D16A-7E79B843C6D1}" id="{001C0001-002C-483C-A059-00A300D50060}">
    <text xml:space="preserve">CO2-Wert
</text>
  </threadedComment>
  <threadedComment ref="K156" personId="{1B91C401-CF4B-951C-D16A-7E79B843C6D1}" id="{00050092-0020-4375-87AB-00B2006B00F5}">
    <text xml:space="preserve">CO2-Wert
</text>
  </threadedComment>
  <threadedComment ref="L156" personId="{1B91C401-CF4B-951C-D16A-7E79B843C6D1}" id="{0083004A-002A-4D93-9CAD-007F00F70070}">
    <text xml:space="preserve">CO2-Wert
</text>
  </threadedComment>
  <threadedComment ref="M156" personId="{1B91C401-CF4B-951C-D16A-7E79B843C6D1}" id="{002000EE-00C5-4EF8-88D9-004300950075}">
    <text xml:space="preserve">CO2-Wert
</text>
  </threadedComment>
  <threadedComment ref="N156" personId="{1B91C401-CF4B-951C-D16A-7E79B843C6D1}" id="{00CE0094-0019-49AE-AB2D-005D00E80090}">
    <text xml:space="preserve">CO2-Wert
</text>
  </threadedComment>
  <threadedComment ref="O156" personId="{1B91C401-CF4B-951C-D16A-7E79B843C6D1}" id="{004E006D-000A-444F-9FA4-002000CA00F0}">
    <text xml:space="preserve">CO2-Wert
</text>
  </threadedComment>
  <threadedComment ref="P156" personId="{1B91C401-CF4B-951C-D16A-7E79B843C6D1}" id="{00F800BA-0075-4E89-9644-004F00F500B4}">
    <text xml:space="preserve">CO2-Wert
</text>
  </threadedComment>
  <threadedComment ref="Q156" personId="{1B91C401-CF4B-951C-D16A-7E79B843C6D1}" id="{004B0067-004C-4C98-9D15-009500460011}">
    <text xml:space="preserve">CO2-Wert
</text>
  </threadedComment>
  <threadedComment ref="R156" personId="{1B91C401-CF4B-951C-D16A-7E79B843C6D1}" id="{001C00AC-007A-4434-BC85-005D00B900F5}">
    <text xml:space="preserve">CO2-Wert
</text>
  </threadedComment>
  <threadedComment ref="S156" personId="{1B91C401-CF4B-951C-D16A-7E79B843C6D1}" id="{00CF00F4-008B-4DA7-BED1-007D00AA0096}">
    <text xml:space="preserve">CO2-Wert
</text>
  </threadedComment>
  <threadedComment ref="T156" personId="{1B91C401-CF4B-951C-D16A-7E79B843C6D1}" id="{008300AB-009C-4457-9B64-00B700250006}">
    <text xml:space="preserve">CO2-Wert
</text>
  </threadedComment>
  <threadedComment ref="U156" personId="{1B91C401-CF4B-951C-D16A-7E79B843C6D1}" id="{00870029-0011-4B28-B6FB-004D00770020}">
    <text xml:space="preserve">CO2-Wert
</text>
  </threadedComment>
  <threadedComment ref="V156" personId="{1B91C401-CF4B-951C-D16A-7E79B843C6D1}" id="{00C00073-0030-40D6-9FDC-0082006400DA}">
    <text xml:space="preserve">CO2-Wert
</text>
  </threadedComment>
  <threadedComment ref="W156" personId="{1B91C401-CF4B-951C-D16A-7E79B843C6D1}" id="{00A400EC-005C-4186-980C-007D008900BC}">
    <text xml:space="preserve">CO2-Wert
</text>
  </threadedComment>
  <threadedComment ref="X156" personId="{1B91C401-CF4B-951C-D16A-7E79B843C6D1}" id="{002100BC-00C5-41E3-93B4-007B008600FE}">
    <text xml:space="preserve">CO2-Wert
</text>
  </threadedComment>
  <threadedComment ref="Y156" personId="{1B91C401-CF4B-951C-D16A-7E79B843C6D1}" id="{00B30049-001F-4C4E-A842-00420041005A}">
    <text xml:space="preserve">CO2-Wert
</text>
  </threadedComment>
  <threadedComment ref="Z156" personId="{1B91C401-CF4B-951C-D16A-7E79B843C6D1}" id="{007A0057-00E3-4165-B39A-00590028008F}">
    <text xml:space="preserve">CO2-Wert
</text>
  </threadedComment>
  <threadedComment ref="I157" personId="{74C8B8BF-E078-EAC1-E960-A055FF65D85A}" id="{003E00E9-0085-463E-AE9D-001F0054002C}">
    <text xml:space="preserve">Textfeld
</text>
  </threadedComment>
  <threadedComment ref="J157" personId="{74C8B8BF-E078-EAC1-E960-A055FF65D85A}" id="{002500E5-0031-4080-B22F-00FC00F5005F}">
    <text xml:space="preserve">Textfeld
</text>
  </threadedComment>
  <threadedComment ref="K157" personId="{74C8B8BF-E078-EAC1-E960-A055FF65D85A}" id="{00D600C3-00B0-4D32-A4D4-00BB005B003D}">
    <text xml:space="preserve">Textfeld
</text>
  </threadedComment>
  <threadedComment ref="L157" personId="{74C8B8BF-E078-EAC1-E960-A055FF65D85A}" id="{000A00A6-0016-412E-BD5F-005800120044}">
    <text xml:space="preserve">Textfeld
</text>
  </threadedComment>
  <threadedComment ref="M157" personId="{74C8B8BF-E078-EAC1-E960-A055FF65D85A}" id="{004C0066-00EA-4271-B578-006F00FA00A5}">
    <text xml:space="preserve">Textfeld
</text>
  </threadedComment>
  <threadedComment ref="N157" personId="{74C8B8BF-E078-EAC1-E960-A055FF65D85A}" id="{002D00A1-001A-46F1-B663-00A2008B003E}">
    <text xml:space="preserve">Textfeld
</text>
  </threadedComment>
  <threadedComment ref="O157" personId="{74C8B8BF-E078-EAC1-E960-A055FF65D85A}" id="{00B50035-008B-42D0-991E-003100AF00A4}">
    <text xml:space="preserve">Textfeld
</text>
  </threadedComment>
  <threadedComment ref="P157" personId="{74C8B8BF-E078-EAC1-E960-A055FF65D85A}" id="{00C400A2-000B-4A1B-AE39-00B100B300E9}">
    <text xml:space="preserve">Textfeld
</text>
  </threadedComment>
  <threadedComment ref="Q157" personId="{74C8B8BF-E078-EAC1-E960-A055FF65D85A}" id="{00DF0035-0017-49A3-B110-00BC00C4006B}">
    <text xml:space="preserve">Textfeld
</text>
  </threadedComment>
  <threadedComment ref="R157" personId="{74C8B8BF-E078-EAC1-E960-A055FF65D85A}" id="{002A00B2-000C-4C28-8D8E-009600A600D5}">
    <text xml:space="preserve">Textfeld
</text>
  </threadedComment>
  <threadedComment ref="S157" personId="{74C8B8BF-E078-EAC1-E960-A055FF65D85A}" id="{009700F5-00D7-44EF-ABC0-001000E0009C}">
    <text xml:space="preserve">Textfeld
</text>
  </threadedComment>
  <threadedComment ref="T157" personId="{74C8B8BF-E078-EAC1-E960-A055FF65D85A}" id="{000E00C1-0097-423C-AA32-0013001600DA}">
    <text xml:space="preserve">Textfeld
</text>
  </threadedComment>
  <threadedComment ref="U157" personId="{74C8B8BF-E078-EAC1-E960-A055FF65D85A}" id="{00C00022-0081-4ED0-BBB3-00FB006000B8}">
    <text xml:space="preserve">Textfeld
</text>
  </threadedComment>
  <threadedComment ref="V157" personId="{74C8B8BF-E078-EAC1-E960-A055FF65D85A}" id="{006C007A-0077-4C54-81BA-00C5001A00E5}">
    <text xml:space="preserve">Textfeld
</text>
  </threadedComment>
  <threadedComment ref="W157" personId="{74C8B8BF-E078-EAC1-E960-A055FF65D85A}" id="{00360098-0088-42D7-B2F3-00C500AB00E9}">
    <text xml:space="preserve">Textfeld
</text>
  </threadedComment>
  <threadedComment ref="X157" personId="{74C8B8BF-E078-EAC1-E960-A055FF65D85A}" id="{00100059-0021-4181-BC48-00BA00CC00A8}">
    <text xml:space="preserve">Textfeld
</text>
  </threadedComment>
  <threadedComment ref="Y157" personId="{74C8B8BF-E078-EAC1-E960-A055FF65D85A}" id="{00790077-00E4-42A6-B483-005B00DA00EC}">
    <text xml:space="preserve">Textfeld
</text>
  </threadedComment>
  <threadedComment ref="Z157" personId="{74C8B8BF-E078-EAC1-E960-A055FF65D85A}" id="{00E600C7-000F-4F72-B826-001F000500D1}">
    <text xml:space="preserve">Textfeld
</text>
  </threadedComment>
  <threadedComment ref="I158" personId="{1B91C401-CF4B-951C-D16A-7E79B843C6D1}" id="{00C000B2-0039-42D4-89A4-00C100C4008E}">
    <text xml:space="preserve">CO2-Wert
</text>
  </threadedComment>
  <threadedComment ref="J158" personId="{1B91C401-CF4B-951C-D16A-7E79B843C6D1}" id="{00BF0067-00B5-42F2-A1F7-000500990074}">
    <text xml:space="preserve">CO2-Wert
</text>
  </threadedComment>
  <threadedComment ref="K158" personId="{1B91C401-CF4B-951C-D16A-7E79B843C6D1}" id="{00C400F0-006C-4731-B152-008200AB00FA}">
    <text xml:space="preserve">CO2-Wert
</text>
  </threadedComment>
  <threadedComment ref="L158" personId="{1B91C401-CF4B-951C-D16A-7E79B843C6D1}" id="{0095005F-00AE-46DB-90D8-00820065007D}">
    <text xml:space="preserve">CO2-Wert
</text>
  </threadedComment>
  <threadedComment ref="M158" personId="{1B91C401-CF4B-951C-D16A-7E79B843C6D1}" id="{00F10037-0090-46B8-859A-004B005D0059}">
    <text xml:space="preserve">CO2-Wert
</text>
  </threadedComment>
  <threadedComment ref="N158" personId="{1B91C401-CF4B-951C-D16A-7E79B843C6D1}" id="{00960010-0032-458A-8E9F-007D00F60044}">
    <text xml:space="preserve">CO2-Wert
</text>
  </threadedComment>
  <threadedComment ref="O158" personId="{1B91C401-CF4B-951C-D16A-7E79B843C6D1}" id="{00FD0078-0010-4826-BF56-005D00D900CC}">
    <text xml:space="preserve">CO2-Wert
</text>
  </threadedComment>
  <threadedComment ref="P158" personId="{1B91C401-CF4B-951C-D16A-7E79B843C6D1}" id="{009300AF-0059-495F-9C71-00A900080093}">
    <text xml:space="preserve">CO2-Wert
</text>
  </threadedComment>
  <threadedComment ref="Q158" personId="{1B91C401-CF4B-951C-D16A-7E79B843C6D1}" id="{006900DB-005A-4F07-B628-00D80026000C}">
    <text xml:space="preserve">CO2-Wert
</text>
  </threadedComment>
  <threadedComment ref="R158" personId="{1B91C401-CF4B-951C-D16A-7E79B843C6D1}" id="{00D80076-00DB-413F-B4D4-00B300E20016}">
    <text xml:space="preserve">CO2-Wert
</text>
  </threadedComment>
  <threadedComment ref="S158" personId="{1B91C401-CF4B-951C-D16A-7E79B843C6D1}" id="{004100EA-0086-4CB4-84B4-002000E8004E}">
    <text xml:space="preserve">CO2-Wert
</text>
  </threadedComment>
  <threadedComment ref="T158" personId="{1B91C401-CF4B-951C-D16A-7E79B843C6D1}" id="{00B00061-00AF-46EF-9EC1-006600DC00D6}">
    <text xml:space="preserve">CO2-Wert
</text>
  </threadedComment>
  <threadedComment ref="U158" personId="{1B91C401-CF4B-951C-D16A-7E79B843C6D1}" id="{009900EB-00CE-4D77-BC32-001000160052}">
    <text xml:space="preserve">CO2-Wert
</text>
  </threadedComment>
  <threadedComment ref="V158" personId="{1B91C401-CF4B-951C-D16A-7E79B843C6D1}" id="{000800A2-00F2-4509-85C8-000D005E0055}">
    <text xml:space="preserve">CO2-Wert
</text>
  </threadedComment>
  <threadedComment ref="W158" personId="{1B91C401-CF4B-951C-D16A-7E79B843C6D1}" id="{003500FA-0028-4473-BF15-007100720043}">
    <text xml:space="preserve">CO2-Wert
</text>
  </threadedComment>
  <threadedComment ref="X158" personId="{1B91C401-CF4B-951C-D16A-7E79B843C6D1}" id="{007000BD-0002-4410-ACC1-002B00AA0026}">
    <text xml:space="preserve">CO2-Wert
</text>
  </threadedComment>
  <threadedComment ref="Y158" personId="{1B91C401-CF4B-951C-D16A-7E79B843C6D1}" id="{0025009C-005D-45E7-9B9C-001F0092004D}">
    <text xml:space="preserve">CO2-Wert
</text>
  </threadedComment>
  <threadedComment ref="Z158" personId="{1B91C401-CF4B-951C-D16A-7E79B843C6D1}" id="{00700016-0044-43ED-97D2-004500FC0049}">
    <text xml:space="preserve">CO2-Wert
</text>
  </threadedComment>
  <threadedComment ref="I159" personId="{74C8B8BF-E078-EAC1-E960-A055FF65D85A}" id="{00540090-00A0-4B4B-AB1E-00B300E600C1}">
    <text xml:space="preserve">Textfeld
</text>
  </threadedComment>
  <threadedComment ref="J159" personId="{74C8B8BF-E078-EAC1-E960-A055FF65D85A}" id="{007600B2-004D-4C35-A2F4-002A00730034}">
    <text xml:space="preserve">Textfeld
</text>
  </threadedComment>
  <threadedComment ref="K159" personId="{74C8B8BF-E078-EAC1-E960-A055FF65D85A}" id="{006E00B0-0057-44AD-85AD-001D000D008D}">
    <text xml:space="preserve">Textfeld
</text>
  </threadedComment>
  <threadedComment ref="L159" personId="{74C8B8BF-E078-EAC1-E960-A055FF65D85A}" id="{00E80023-00C2-4295-A35E-00C200DD00C1}">
    <text xml:space="preserve">Textfeld
</text>
  </threadedComment>
  <threadedComment ref="M159" personId="{74C8B8BF-E078-EAC1-E960-A055FF65D85A}" id="{00E60069-00CF-41A3-A440-00EA005F0048}">
    <text xml:space="preserve">Textfeld
</text>
  </threadedComment>
  <threadedComment ref="N159" personId="{74C8B8BF-E078-EAC1-E960-A055FF65D85A}" id="{00C80053-0012-4111-B639-005500320054}">
    <text xml:space="preserve">Textfeld
</text>
  </threadedComment>
  <threadedComment ref="O159" personId="{74C8B8BF-E078-EAC1-E960-A055FF65D85A}" id="{00670099-0058-4506-9C9C-00AF006B0068}">
    <text xml:space="preserve">Textfeld
</text>
  </threadedComment>
  <threadedComment ref="P159" personId="{74C8B8BF-E078-EAC1-E960-A055FF65D85A}" id="{00360048-000C-4EA5-AE37-00DD00400022}">
    <text xml:space="preserve">Textfeld
</text>
  </threadedComment>
  <threadedComment ref="Q159" personId="{74C8B8BF-E078-EAC1-E960-A055FF65D85A}" id="{00B500CA-0057-4623-8614-0010001E00AC}">
    <text xml:space="preserve">Textfeld
</text>
  </threadedComment>
  <threadedComment ref="R159" personId="{74C8B8BF-E078-EAC1-E960-A055FF65D85A}" id="{00F60045-00B9-40AF-9359-005500AE00CE}">
    <text xml:space="preserve">Textfeld
</text>
  </threadedComment>
  <threadedComment ref="S159" personId="{74C8B8BF-E078-EAC1-E960-A055FF65D85A}" id="{00FF009E-007D-4BA4-A534-000A008F009E}">
    <text xml:space="preserve">Textfeld
</text>
  </threadedComment>
  <threadedComment ref="T159" personId="{74C8B8BF-E078-EAC1-E960-A055FF65D85A}" id="{00670000-00B8-48FA-BBA8-00A40021006F}">
    <text xml:space="preserve">Textfeld
</text>
  </threadedComment>
  <threadedComment ref="U159" personId="{74C8B8BF-E078-EAC1-E960-A055FF65D85A}" id="{006A0063-0001-4A0C-B1DA-00C4007A00AA}">
    <text xml:space="preserve">Textfeld
</text>
  </threadedComment>
  <threadedComment ref="V159" personId="{74C8B8BF-E078-EAC1-E960-A055FF65D85A}" id="{00860014-00D9-4C0A-8C80-002800560076}">
    <text xml:space="preserve">Textfeld
</text>
  </threadedComment>
  <threadedComment ref="W159" personId="{74C8B8BF-E078-EAC1-E960-A055FF65D85A}" id="{0047009C-00B6-436A-AB4E-00D10046005E}">
    <text xml:space="preserve">Textfeld
</text>
  </threadedComment>
  <threadedComment ref="X159" personId="{74C8B8BF-E078-EAC1-E960-A055FF65D85A}" id="{0067003C-0092-4D52-8EC3-008C007900BA}">
    <text xml:space="preserve">Textfeld
</text>
  </threadedComment>
  <threadedComment ref="Y159" personId="{74C8B8BF-E078-EAC1-E960-A055FF65D85A}" id="{00EF00B2-0053-4792-804C-00870093007C}">
    <text xml:space="preserve">Textfeld
</text>
  </threadedComment>
  <threadedComment ref="Z159" personId="{74C8B8BF-E078-EAC1-E960-A055FF65D85A}" id="{00280067-00A8-4EC9-8946-0010001B0071}">
    <text xml:space="preserve">Textfeld
</text>
  </threadedComment>
  <threadedComment ref="I160" personId="{1B91C401-CF4B-951C-D16A-7E79B843C6D1}" id="{002F00A9-0011-47EE-A2A1-00340061002F}">
    <text xml:space="preserve">CO2-Wert
</text>
  </threadedComment>
  <threadedComment ref="J160" personId="{1B91C401-CF4B-951C-D16A-7E79B843C6D1}" id="{002B0093-00F9-4AD7-B19B-00A5001200E1}">
    <text xml:space="preserve">CO2-Wert
</text>
  </threadedComment>
  <threadedComment ref="K160" personId="{1B91C401-CF4B-951C-D16A-7E79B843C6D1}" id="{00CF003C-008B-49AF-A04A-00CB00CB00A9}">
    <text xml:space="preserve">CO2-Wert
</text>
  </threadedComment>
  <threadedComment ref="L160" personId="{1B91C401-CF4B-951C-D16A-7E79B843C6D1}" id="{000E00E5-00B9-4645-B65E-00E30094002F}">
    <text xml:space="preserve">CO2-Wert
</text>
  </threadedComment>
  <threadedComment ref="M160" personId="{1B91C401-CF4B-951C-D16A-7E79B843C6D1}" id="{00BC00C1-0070-436B-A388-000000050025}">
    <text xml:space="preserve">CO2-Wert
</text>
  </threadedComment>
  <threadedComment ref="N160" personId="{1B91C401-CF4B-951C-D16A-7E79B843C6D1}" id="{00D100B1-00B4-41CD-A9FE-00BA00BF00DC}">
    <text xml:space="preserve">CO2-Wert
</text>
  </threadedComment>
  <threadedComment ref="O160" personId="{1B91C401-CF4B-951C-D16A-7E79B843C6D1}" id="{008A00E5-0024-4BB3-A6E1-000900CC0014}">
    <text xml:space="preserve">CO2-Wert
</text>
  </threadedComment>
  <threadedComment ref="P160" personId="{1B91C401-CF4B-951C-D16A-7E79B843C6D1}" id="{00200006-00D9-4E61-B75F-00C70067005D}">
    <text xml:space="preserve">CO2-Wert
</text>
  </threadedComment>
  <threadedComment ref="Q160" personId="{1B91C401-CF4B-951C-D16A-7E79B843C6D1}" id="{0077001E-009A-4AF9-88FE-009D002F006C}">
    <text xml:space="preserve">CO2-Wert
</text>
  </threadedComment>
  <threadedComment ref="R160" personId="{1B91C401-CF4B-951C-D16A-7E79B843C6D1}" id="{007B001B-00E7-4355-A7B1-00C6003B00BF}">
    <text xml:space="preserve">CO2-Wert
</text>
  </threadedComment>
  <threadedComment ref="S160" personId="{1B91C401-CF4B-951C-D16A-7E79B843C6D1}" id="{00FD00E9-00C1-4A8B-8305-007600E0007A}">
    <text xml:space="preserve">CO2-Wert
</text>
  </threadedComment>
  <threadedComment ref="T160" personId="{1B91C401-CF4B-951C-D16A-7E79B843C6D1}" id="{002E0000-0013-4042-8D06-00FC00850036}">
    <text xml:space="preserve">CO2-Wert
</text>
  </threadedComment>
  <threadedComment ref="U160" personId="{1B91C401-CF4B-951C-D16A-7E79B843C6D1}" id="{008900B4-0016-4240-93E7-004300150073}">
    <text xml:space="preserve">CO2-Wert
</text>
  </threadedComment>
  <threadedComment ref="V160" personId="{1B91C401-CF4B-951C-D16A-7E79B843C6D1}" id="{00690011-00FA-4540-A5F1-009B005E003E}">
    <text xml:space="preserve">CO2-Wert
</text>
  </threadedComment>
  <threadedComment ref="W160" personId="{1B91C401-CF4B-951C-D16A-7E79B843C6D1}" id="{0016001C-00B4-4EB2-AF4B-00CE00F600CA}">
    <text xml:space="preserve">CO2-Wert
</text>
  </threadedComment>
  <threadedComment ref="X160" personId="{1B91C401-CF4B-951C-D16A-7E79B843C6D1}" id="{0041002C-00F5-4EDF-8E82-005B00400020}">
    <text xml:space="preserve">CO2-Wert
</text>
  </threadedComment>
  <threadedComment ref="Y160" personId="{1B91C401-CF4B-951C-D16A-7E79B843C6D1}" id="{00C90033-004D-405A-A80E-009D00EF0026}">
    <text xml:space="preserve">CO2-Wert
</text>
  </threadedComment>
  <threadedComment ref="Z160" personId="{1B91C401-CF4B-951C-D16A-7E79B843C6D1}" id="{00E700D7-0066-4FAF-BDD0-008100E600FD}">
    <text xml:space="preserve">CO2-Wert
</text>
  </threadedComment>
  <threadedComment ref="I161" personId="{74C8B8BF-E078-EAC1-E960-A055FF65D85A}" id="{000900E5-00BB-4648-9AEC-00C3007D006F}">
    <text xml:space="preserve">Textfeld
</text>
  </threadedComment>
  <threadedComment ref="J161" personId="{74C8B8BF-E078-EAC1-E960-A055FF65D85A}" id="{00D500B0-006A-4B38-8D08-00CF000C0008}">
    <text xml:space="preserve">Textfeld
</text>
  </threadedComment>
  <threadedComment ref="K161" personId="{74C8B8BF-E078-EAC1-E960-A055FF65D85A}" id="{00C300F0-0065-4434-8DAB-006600470034}">
    <text xml:space="preserve">Textfeld
</text>
  </threadedComment>
  <threadedComment ref="L161" personId="{74C8B8BF-E078-EAC1-E960-A055FF65D85A}" id="{00220022-001D-4C92-A450-005F0044003D}">
    <text xml:space="preserve">Textfeld
</text>
  </threadedComment>
  <threadedComment ref="M161" personId="{74C8B8BF-E078-EAC1-E960-A055FF65D85A}" id="{00E000F8-00CB-4896-8740-00CD0004009C}">
    <text xml:space="preserve">Textfeld
</text>
  </threadedComment>
  <threadedComment ref="N161" personId="{74C8B8BF-E078-EAC1-E960-A055FF65D85A}" id="{0045009B-002C-4B63-8838-001C00A3008E}">
    <text xml:space="preserve">Textfeld
</text>
  </threadedComment>
  <threadedComment ref="O161" personId="{74C8B8BF-E078-EAC1-E960-A055FF65D85A}" id="{005600B1-00DA-41A5-846C-00D000F90009}">
    <text xml:space="preserve">Textfeld
</text>
  </threadedComment>
  <threadedComment ref="P161" personId="{74C8B8BF-E078-EAC1-E960-A055FF65D85A}" id="{00CA00FE-00ED-48F1-B3B3-00A800EF00B7}">
    <text xml:space="preserve">Textfeld
</text>
  </threadedComment>
  <threadedComment ref="Q161" personId="{74C8B8BF-E078-EAC1-E960-A055FF65D85A}" id="{005600C6-0074-44DB-9B76-00A5004500C0}">
    <text xml:space="preserve">Textfeld
</text>
  </threadedComment>
  <threadedComment ref="R161" personId="{74C8B8BF-E078-EAC1-E960-A055FF65D85A}" id="{00A400A2-0092-44BA-95F5-00BD00630030}">
    <text xml:space="preserve">Textfeld
</text>
  </threadedComment>
  <threadedComment ref="S161" personId="{74C8B8BF-E078-EAC1-E960-A055FF65D85A}" id="{000A00FD-0092-4451-844D-0069007000E2}">
    <text xml:space="preserve">Textfeld
</text>
  </threadedComment>
  <threadedComment ref="T161" personId="{74C8B8BF-E078-EAC1-E960-A055FF65D85A}" id="{008F0010-00C0-497D-9220-00A400A100D8}">
    <text xml:space="preserve">Textfeld
</text>
  </threadedComment>
  <threadedComment ref="U161" personId="{74C8B8BF-E078-EAC1-E960-A055FF65D85A}" id="{00710044-0002-4DD6-A1F0-004E003E00EC}">
    <text xml:space="preserve">Textfeld
</text>
  </threadedComment>
  <threadedComment ref="V161" personId="{74C8B8BF-E078-EAC1-E960-A055FF65D85A}" id="{00DC008B-0012-418E-83F0-00B100DF00EC}">
    <text xml:space="preserve">Textfeld
</text>
  </threadedComment>
  <threadedComment ref="W161" personId="{74C8B8BF-E078-EAC1-E960-A055FF65D85A}" id="{002B00E4-0044-45F5-8011-005900FB0026}">
    <text xml:space="preserve">Textfeld
</text>
  </threadedComment>
  <threadedComment ref="X161" personId="{74C8B8BF-E078-EAC1-E960-A055FF65D85A}" id="{00DA0058-00F8-4F66-8D85-00CA007D0003}">
    <text xml:space="preserve">Textfeld
</text>
  </threadedComment>
  <threadedComment ref="Y161" personId="{74C8B8BF-E078-EAC1-E960-A055FF65D85A}" id="{00DC00C9-0083-477B-A4FF-00F800B700B9}">
    <text xml:space="preserve">Textfeld
</text>
  </threadedComment>
  <threadedComment ref="Z161" personId="{74C8B8BF-E078-EAC1-E960-A055FF65D85A}" id="{009E008F-00AA-49B6-B664-00850068002E}">
    <text xml:space="preserve">Textfeld
</text>
  </threadedComment>
  <threadedComment ref="I162" personId="{1B91C401-CF4B-951C-D16A-7E79B843C6D1}" id="{00CE00BF-00B9-40A7-B8EC-00C600E70024}">
    <text xml:space="preserve">CO2-Wert
</text>
  </threadedComment>
  <threadedComment ref="J162" personId="{1B91C401-CF4B-951C-D16A-7E79B843C6D1}" id="{00750029-00E1-4CA6-B424-005F00220012}">
    <text xml:space="preserve">CO2-Wert
</text>
  </threadedComment>
  <threadedComment ref="K162" personId="{1B91C401-CF4B-951C-D16A-7E79B843C6D1}" id="{00BE001B-00DC-4B79-8E1F-005D00D6009B}">
    <text xml:space="preserve">CO2-Wert
</text>
  </threadedComment>
  <threadedComment ref="L162" personId="{1B91C401-CF4B-951C-D16A-7E79B843C6D1}" id="{000100B4-0097-4C56-9841-007500690061}">
    <text xml:space="preserve">CO2-Wert
</text>
  </threadedComment>
  <threadedComment ref="M162" personId="{1B91C401-CF4B-951C-D16A-7E79B843C6D1}" id="{004F0082-0084-45C7-A324-000600360045}">
    <text xml:space="preserve">CO2-Wert
</text>
  </threadedComment>
  <threadedComment ref="N162" personId="{1B91C401-CF4B-951C-D16A-7E79B843C6D1}" id="{00E8007F-00A3-4C98-A8D1-0021000300AB}">
    <text xml:space="preserve">CO2-Wert
</text>
  </threadedComment>
  <threadedComment ref="O162" personId="{1B91C401-CF4B-951C-D16A-7E79B843C6D1}" id="{00430022-00ED-4B10-9760-00DD009E0037}">
    <text xml:space="preserve">CO2-Wert
</text>
  </threadedComment>
  <threadedComment ref="P162" personId="{1B91C401-CF4B-951C-D16A-7E79B843C6D1}" id="{00E1007E-0091-415C-A18F-00B700A1004F}">
    <text xml:space="preserve">CO2-Wert
</text>
  </threadedComment>
  <threadedComment ref="Q162" personId="{1B91C401-CF4B-951C-D16A-7E79B843C6D1}" id="{00230082-0095-40B0-A9A3-00E100BD0033}">
    <text xml:space="preserve">CO2-Wert
</text>
  </threadedComment>
  <threadedComment ref="R162" personId="{1B91C401-CF4B-951C-D16A-7E79B843C6D1}" id="{00F600BF-006A-41B7-9377-00CC00F60085}">
    <text xml:space="preserve">CO2-Wert
</text>
  </threadedComment>
  <threadedComment ref="S162" personId="{1B91C401-CF4B-951C-D16A-7E79B843C6D1}" id="{009A001A-0044-41C5-A469-00C70077002A}">
    <text xml:space="preserve">CO2-Wert
</text>
  </threadedComment>
  <threadedComment ref="T162" personId="{1B91C401-CF4B-951C-D16A-7E79B843C6D1}" id="{005F00DA-00BA-4DCF-8DD4-001F00BA0073}">
    <text xml:space="preserve">CO2-Wert
</text>
  </threadedComment>
  <threadedComment ref="U162" personId="{1B91C401-CF4B-951C-D16A-7E79B843C6D1}" id="{00ED0099-00CE-445A-B454-006200400088}">
    <text xml:space="preserve">CO2-Wert
</text>
  </threadedComment>
  <threadedComment ref="V162" personId="{1B91C401-CF4B-951C-D16A-7E79B843C6D1}" id="{00A300B3-00F3-46AB-8EB7-00AD00C100B5}">
    <text xml:space="preserve">CO2-Wert
</text>
  </threadedComment>
  <threadedComment ref="W162" personId="{1B91C401-CF4B-951C-D16A-7E79B843C6D1}" id="{003B0009-00F9-4881-B14A-006200E9003F}">
    <text xml:space="preserve">CO2-Wert
</text>
  </threadedComment>
  <threadedComment ref="X162" personId="{1B91C401-CF4B-951C-D16A-7E79B843C6D1}" id="{0075008C-00F9-40C8-9ADC-0046006C0008}">
    <text xml:space="preserve">CO2-Wert
</text>
  </threadedComment>
  <threadedComment ref="Y162" personId="{1B91C401-CF4B-951C-D16A-7E79B843C6D1}" id="{007C0064-00AA-46D2-A90E-0025005B003C}">
    <text xml:space="preserve">CO2-Wert
</text>
  </threadedComment>
  <threadedComment ref="Z162" personId="{1B91C401-CF4B-951C-D16A-7E79B843C6D1}" id="{004B009E-00C0-4FEF-B721-001C00CA0090}">
    <text xml:space="preserve">CO2-Wert
</text>
  </threadedComment>
  <threadedComment ref="I163" personId="{74C8B8BF-E078-EAC1-E960-A055FF65D85A}" id="{0047009B-0014-4320-8DD6-0007008000F8}">
    <text xml:space="preserve">Textfeld
</text>
  </threadedComment>
  <threadedComment ref="J163" personId="{74C8B8BF-E078-EAC1-E960-A055FF65D85A}" id="{007100FA-00E8-4601-9774-00F9000C0085}">
    <text xml:space="preserve">Textfeld
</text>
  </threadedComment>
  <threadedComment ref="K163" personId="{74C8B8BF-E078-EAC1-E960-A055FF65D85A}" id="{00A20045-00EA-485C-B836-00B800BC00BA}">
    <text xml:space="preserve">Textfeld
</text>
  </threadedComment>
  <threadedComment ref="L163" personId="{74C8B8BF-E078-EAC1-E960-A055FF65D85A}" id="{00960096-0097-4C34-8216-004B007E005B}">
    <text xml:space="preserve">Textfeld
</text>
  </threadedComment>
  <threadedComment ref="M163" personId="{74C8B8BF-E078-EAC1-E960-A055FF65D85A}" id="{001F000D-00A0-4584-BA0C-003A000D0045}">
    <text xml:space="preserve">Textfeld
</text>
  </threadedComment>
  <threadedComment ref="N163" personId="{74C8B8BF-E078-EAC1-E960-A055FF65D85A}" id="{008300BA-002F-4EC9-A92E-008C00EF002B}">
    <text xml:space="preserve">Textfeld
</text>
  </threadedComment>
  <threadedComment ref="O163" personId="{74C8B8BF-E078-EAC1-E960-A055FF65D85A}" id="{00B80024-0048-45A3-8499-00AC00E8002A}">
    <text xml:space="preserve">Textfeld
</text>
  </threadedComment>
  <threadedComment ref="P163" personId="{74C8B8BF-E078-EAC1-E960-A055FF65D85A}" id="{00D30032-00A0-44B8-BA80-002500220062}">
    <text xml:space="preserve">Textfeld
</text>
  </threadedComment>
  <threadedComment ref="Q163" personId="{74C8B8BF-E078-EAC1-E960-A055FF65D85A}" id="{007F004C-00B5-41BC-B899-00DA00360056}">
    <text xml:space="preserve">Textfeld
</text>
  </threadedComment>
  <threadedComment ref="R163" personId="{74C8B8BF-E078-EAC1-E960-A055FF65D85A}" id="{00A80066-0076-4E1F-BD61-00DB00A5001A}">
    <text xml:space="preserve">Textfeld
</text>
  </threadedComment>
  <threadedComment ref="S163" personId="{74C8B8BF-E078-EAC1-E960-A055FF65D85A}" id="{00C50063-00BB-446A-8337-0018000A0068}">
    <text xml:space="preserve">Textfeld
</text>
  </threadedComment>
  <threadedComment ref="T163" personId="{74C8B8BF-E078-EAC1-E960-A055FF65D85A}" id="{0010007B-0096-48C0-9ECD-00D600AC00C3}">
    <text xml:space="preserve">Textfeld
</text>
  </threadedComment>
  <threadedComment ref="U163" personId="{74C8B8BF-E078-EAC1-E960-A055FF65D85A}" id="{005B00F6-00D6-48F6-9B1C-00B300A80045}">
    <text xml:space="preserve">Textfeld
</text>
  </threadedComment>
  <threadedComment ref="V163" personId="{74C8B8BF-E078-EAC1-E960-A055FF65D85A}" id="{00E500F1-0028-4075-8FC6-002000240089}">
    <text xml:space="preserve">Textfeld
</text>
  </threadedComment>
  <threadedComment ref="W163" personId="{74C8B8BF-E078-EAC1-E960-A055FF65D85A}" id="{00940075-0081-4548-ADE3-00CA0017002C}">
    <text xml:space="preserve">Textfeld
</text>
  </threadedComment>
  <threadedComment ref="X163" personId="{74C8B8BF-E078-EAC1-E960-A055FF65D85A}" id="{00FE009B-007A-4B4D-AE76-002A00840050}">
    <text xml:space="preserve">Textfeld
</text>
  </threadedComment>
  <threadedComment ref="Y163" personId="{74C8B8BF-E078-EAC1-E960-A055FF65D85A}" id="{00D400C0-0013-4EE3-8562-00D1003D0070}">
    <text xml:space="preserve">Textfeld
</text>
  </threadedComment>
  <threadedComment ref="Z163" personId="{74C8B8BF-E078-EAC1-E960-A055FF65D85A}" id="{002B0008-0051-4D3D-A9BB-0089000E00B1}">
    <text xml:space="preserve">Textfeld
</text>
  </threadedComment>
  <threadedComment ref="I164" personId="{1B91C401-CF4B-951C-D16A-7E79B843C6D1}" id="{000F00E4-0050-4575-8FBF-00C000E10069}">
    <text xml:space="preserve">CO2-Wert
</text>
  </threadedComment>
  <threadedComment ref="J164" personId="{1B91C401-CF4B-951C-D16A-7E79B843C6D1}" id="{001D0042-00A6-4132-969F-00F900A300E7}">
    <text xml:space="preserve">CO2-Wert
</text>
  </threadedComment>
  <threadedComment ref="K164" personId="{1B91C401-CF4B-951C-D16A-7E79B843C6D1}" id="{00FD0029-00E8-4507-AC72-000F00CE00C0}">
    <text xml:space="preserve">CO2-Wert
</text>
  </threadedComment>
  <threadedComment ref="L164" personId="{1B91C401-CF4B-951C-D16A-7E79B843C6D1}" id="{006A00A8-00FA-4AE3-99DB-00E7001E00AA}">
    <text xml:space="preserve">CO2-Wert
</text>
  </threadedComment>
  <threadedComment ref="M164" personId="{1B91C401-CF4B-951C-D16A-7E79B843C6D1}" id="{009D0053-0036-4525-9FE2-008E000700E7}">
    <text xml:space="preserve">CO2-Wert
</text>
  </threadedComment>
  <threadedComment ref="N164" personId="{1B91C401-CF4B-951C-D16A-7E79B843C6D1}" id="{00BD007C-0035-4E4E-B6DE-00E800DE0062}">
    <text xml:space="preserve">CO2-Wert
</text>
  </threadedComment>
  <threadedComment ref="O164" personId="{1B91C401-CF4B-951C-D16A-7E79B843C6D1}" id="{00E800C8-00F1-44EC-A428-00F0001E00EE}">
    <text xml:space="preserve">CO2-Wert
</text>
  </threadedComment>
  <threadedComment ref="P164" personId="{1B91C401-CF4B-951C-D16A-7E79B843C6D1}" id="{004200AD-008E-4318-9743-00DB00F600FC}">
    <text xml:space="preserve">CO2-Wert
</text>
  </threadedComment>
  <threadedComment ref="Q164" personId="{1B91C401-CF4B-951C-D16A-7E79B843C6D1}" id="{00EF0001-00CE-42EA-B4C0-005600C00077}">
    <text xml:space="preserve">CO2-Wert
</text>
  </threadedComment>
  <threadedComment ref="R164" personId="{1B91C401-CF4B-951C-D16A-7E79B843C6D1}" id="{00100070-0087-4C61-B30A-00E5001A0096}">
    <text xml:space="preserve">CO2-Wert
</text>
  </threadedComment>
  <threadedComment ref="S164" personId="{1B91C401-CF4B-951C-D16A-7E79B843C6D1}" id="{00A70017-005A-4B49-A4A4-00FC00F600FA}">
    <text xml:space="preserve">CO2-Wert
</text>
  </threadedComment>
  <threadedComment ref="T164" personId="{1B91C401-CF4B-951C-D16A-7E79B843C6D1}" id="{005D0042-0019-4ABB-AB2D-009E005D002A}">
    <text xml:space="preserve">CO2-Wert
</text>
  </threadedComment>
  <threadedComment ref="U164" personId="{1B91C401-CF4B-951C-D16A-7E79B843C6D1}" id="{009C00B3-0022-4E14-A84C-00F5002E0005}">
    <text xml:space="preserve">CO2-Wert
</text>
  </threadedComment>
  <threadedComment ref="V164" personId="{1B91C401-CF4B-951C-D16A-7E79B843C6D1}" id="{00C8002C-00E6-47E6-A39F-00B600DA0066}">
    <text xml:space="preserve">CO2-Wert
</text>
  </threadedComment>
  <threadedComment ref="W164" personId="{1B91C401-CF4B-951C-D16A-7E79B843C6D1}" id="{001A006F-00AF-43E6-9E8A-0001004300FC}">
    <text xml:space="preserve">CO2-Wert
</text>
  </threadedComment>
  <threadedComment ref="X164" personId="{1B91C401-CF4B-951C-D16A-7E79B843C6D1}" id="{007A00B5-0086-4A79-95E0-00DB00A100E1}">
    <text xml:space="preserve">CO2-Wert
</text>
  </threadedComment>
  <threadedComment ref="Y164" personId="{1B91C401-CF4B-951C-D16A-7E79B843C6D1}" id="{00D300AA-00D8-4200-8F1C-007100D50097}">
    <text xml:space="preserve">CO2-Wert
</text>
  </threadedComment>
  <threadedComment ref="Z164" personId="{1B91C401-CF4B-951C-D16A-7E79B843C6D1}" id="{00AA000C-00D3-4BEC-B73B-0070006A0018}">
    <text xml:space="preserve">CO2-Wert
</text>
  </threadedComment>
  <threadedComment ref="I165" personId="{74C8B8BF-E078-EAC1-E960-A055FF65D85A}" id="{00CC005F-0044-42D4-9CBD-0073000200A8}">
    <text xml:space="preserve">Textfeld
</text>
  </threadedComment>
  <threadedComment ref="J165" personId="{74C8B8BF-E078-EAC1-E960-A055FF65D85A}" id="{00A500FE-0096-4A4A-908D-004D000400A0}">
    <text xml:space="preserve">Textfeld
</text>
  </threadedComment>
  <threadedComment ref="K165" personId="{74C8B8BF-E078-EAC1-E960-A055FF65D85A}" id="{00200037-004F-4100-9770-0023009000D2}">
    <text xml:space="preserve">Textfeld
</text>
  </threadedComment>
  <threadedComment ref="L165" personId="{74C8B8BF-E078-EAC1-E960-A055FF65D85A}" id="{007A0016-00FA-4848-B667-006D00A90022}">
    <text xml:space="preserve">Textfeld
</text>
  </threadedComment>
  <threadedComment ref="M165" personId="{74C8B8BF-E078-EAC1-E960-A055FF65D85A}" id="{00260015-00DA-4C87-B12B-00CC002800D3}">
    <text xml:space="preserve">Textfeld
</text>
  </threadedComment>
  <threadedComment ref="N165" personId="{74C8B8BF-E078-EAC1-E960-A055FF65D85A}" id="{00EC009B-00E4-47CF-8CC2-005300400076}">
    <text xml:space="preserve">Textfeld
</text>
  </threadedComment>
  <threadedComment ref="O165" personId="{74C8B8BF-E078-EAC1-E960-A055FF65D85A}" id="{00FE0066-002A-4015-8A7B-00C900C400BE}">
    <text xml:space="preserve">Textfeld
</text>
  </threadedComment>
  <threadedComment ref="P165" personId="{74C8B8BF-E078-EAC1-E960-A055FF65D85A}" id="{00460063-0082-40AE-B79B-003300C8001F}">
    <text xml:space="preserve">Textfeld
</text>
  </threadedComment>
  <threadedComment ref="Q165" personId="{74C8B8BF-E078-EAC1-E960-A055FF65D85A}" id="{0061002C-0070-4004-B79C-007A00F8009F}">
    <text xml:space="preserve">Textfeld
</text>
  </threadedComment>
  <threadedComment ref="R165" personId="{74C8B8BF-E078-EAC1-E960-A055FF65D85A}" id="{00B90089-0062-4BEA-B8CF-004800960035}">
    <text xml:space="preserve">Textfeld
</text>
  </threadedComment>
  <threadedComment ref="S165" personId="{74C8B8BF-E078-EAC1-E960-A055FF65D85A}" id="{005B000E-005E-42E7-B080-00C200A900E9}">
    <text xml:space="preserve">Textfeld
</text>
  </threadedComment>
  <threadedComment ref="T165" personId="{74C8B8BF-E078-EAC1-E960-A055FF65D85A}" id="{00D300FC-00B9-46E3-9706-00BC005F00A3}">
    <text xml:space="preserve">Textfeld
</text>
  </threadedComment>
  <threadedComment ref="U165" personId="{74C8B8BF-E078-EAC1-E960-A055FF65D85A}" id="{0075009F-0083-4690-8091-00D40006008E}">
    <text xml:space="preserve">Textfeld
</text>
  </threadedComment>
  <threadedComment ref="V165" personId="{74C8B8BF-E078-EAC1-E960-A055FF65D85A}" id="{00D00010-0072-4B1B-9A66-006900220054}">
    <text xml:space="preserve">Textfeld
</text>
  </threadedComment>
  <threadedComment ref="W165" personId="{74C8B8BF-E078-EAC1-E960-A055FF65D85A}" id="{009F0061-0051-4E08-B751-0060003C0097}">
    <text xml:space="preserve">Textfeld
</text>
  </threadedComment>
  <threadedComment ref="X165" personId="{74C8B8BF-E078-EAC1-E960-A055FF65D85A}" id="{00690024-0014-414B-B500-002F00ED00CB}">
    <text xml:space="preserve">Textfeld
</text>
  </threadedComment>
  <threadedComment ref="Y165" personId="{74C8B8BF-E078-EAC1-E960-A055FF65D85A}" id="{002F00F6-000C-475D-9CA3-00EA00410074}">
    <text xml:space="preserve">Textfeld
</text>
  </threadedComment>
  <threadedComment ref="Z165" personId="{74C8B8BF-E078-EAC1-E960-A055FF65D85A}" id="{0040009C-003E-4BE5-AF4D-004700980097}">
    <text xml:space="preserve">Textfeld
</text>
  </threadedComment>
  <threadedComment ref="I172" personId="{1B91C401-CF4B-951C-D16A-7E79B843C6D1}" id="{00DE00F0-00CC-4EEB-BDB0-00ED00B100E3}">
    <text xml:space="preserve">CO2-Wert
</text>
  </threadedComment>
  <threadedComment ref="J172" personId="{1B91C401-CF4B-951C-D16A-7E79B843C6D1}" id="{007D0049-0081-4275-83CC-00B9005100D1}">
    <text xml:space="preserve">CO2-Wert
</text>
  </threadedComment>
  <threadedComment ref="K172" personId="{1B91C401-CF4B-951C-D16A-7E79B843C6D1}" id="{002200B9-00BF-448F-96FA-001400BB000F}">
    <text xml:space="preserve">CO2-Wert
</text>
  </threadedComment>
  <threadedComment ref="L172" personId="{1B91C401-CF4B-951C-D16A-7E79B843C6D1}" id="{00D60022-001C-47AB-A3CE-00A40036005B}">
    <text xml:space="preserve">CO2-Wert
</text>
  </threadedComment>
  <threadedComment ref="M172" personId="{1B91C401-CF4B-951C-D16A-7E79B843C6D1}" id="{00A300DE-003A-496A-BBE8-006800610008}">
    <text xml:space="preserve">CO2-Wert
</text>
  </threadedComment>
  <threadedComment ref="N172" personId="{1B91C401-CF4B-951C-D16A-7E79B843C6D1}" id="{00620059-005B-43DF-BFA0-003A008B0040}">
    <text xml:space="preserve">CO2-Wert
</text>
  </threadedComment>
  <threadedComment ref="O172" personId="{1B91C401-CF4B-951C-D16A-7E79B843C6D1}" id="{00D90092-007F-48D9-B751-003B00D7001D}">
    <text xml:space="preserve">CO2-Wert
</text>
  </threadedComment>
  <threadedComment ref="P172" personId="{1B91C401-CF4B-951C-D16A-7E79B843C6D1}" id="{00DC00C8-0024-4E9C-B9C1-002F00B5002B}">
    <text xml:space="preserve">CO2-Wert
</text>
  </threadedComment>
  <threadedComment ref="Q172" personId="{1B91C401-CF4B-951C-D16A-7E79B843C6D1}" id="{00690083-0068-42CE-90D0-0068007800B5}">
    <text xml:space="preserve">CO2-Wert
</text>
  </threadedComment>
  <threadedComment ref="R172" personId="{1B91C401-CF4B-951C-D16A-7E79B843C6D1}" id="{005F00F1-00AB-4CE0-BBB7-000D007800EB}">
    <text xml:space="preserve">CO2-Wert
</text>
  </threadedComment>
  <threadedComment ref="S172" personId="{1B91C401-CF4B-951C-D16A-7E79B843C6D1}" id="{00780078-0075-4F4F-892B-003F000E00EE}">
    <text xml:space="preserve">CO2-Wert
</text>
  </threadedComment>
  <threadedComment ref="T172" personId="{1B91C401-CF4B-951C-D16A-7E79B843C6D1}" id="{008D00A5-00C0-4676-A735-00EC00B90039}">
    <text xml:space="preserve">CO2-Wert
</text>
  </threadedComment>
  <threadedComment ref="U172" personId="{1B91C401-CF4B-951C-D16A-7E79B843C6D1}" id="{00E600F5-00E7-41B7-90DA-003D00B50029}">
    <text xml:space="preserve">CO2-Wert
</text>
  </threadedComment>
  <threadedComment ref="V172" personId="{1B91C401-CF4B-951C-D16A-7E79B843C6D1}" id="{006A0014-007A-4A02-A2D0-007900EF00A3}">
    <text xml:space="preserve">CO2-Wert
</text>
  </threadedComment>
  <threadedComment ref="W172" personId="{1B91C401-CF4B-951C-D16A-7E79B843C6D1}" id="{004D0036-0041-413C-AC27-0068002E0017}">
    <text xml:space="preserve">CO2-Wert
</text>
  </threadedComment>
  <threadedComment ref="X172" personId="{1B91C401-CF4B-951C-D16A-7E79B843C6D1}" id="{00A700DE-00C1-47BD-97D2-007A000100DE}">
    <text xml:space="preserve">CO2-Wert
</text>
  </threadedComment>
  <threadedComment ref="Y172" personId="{1B91C401-CF4B-951C-D16A-7E79B843C6D1}" id="{00A100D4-00BD-46CA-91D6-00E700310005}">
    <text xml:space="preserve">CO2-Wert
</text>
  </threadedComment>
  <threadedComment ref="Z172" personId="{1B91C401-CF4B-951C-D16A-7E79B843C6D1}" id="{003E00AA-0002-4D8E-80F5-007F00E80011}">
    <text xml:space="preserve">CO2-Wert
</text>
  </threadedComment>
  <threadedComment ref="I173" personId="{74C8B8BF-E078-EAC1-E960-A055FF65D85A}" id="{00BC0095-00F3-4484-82A4-00AF002C00B0}">
    <text xml:space="preserve">Textfeld
</text>
  </threadedComment>
  <threadedComment ref="J173" personId="{74C8B8BF-E078-EAC1-E960-A055FF65D85A}" id="{00BA0082-00A6-45DE-A2DF-000F000300E9}">
    <text xml:space="preserve">Textfeld
</text>
  </threadedComment>
  <threadedComment ref="K173" personId="{74C8B8BF-E078-EAC1-E960-A055FF65D85A}" id="{001100B4-0040-4CF0-A110-0084003D00DC}">
    <text xml:space="preserve">Textfeld
</text>
  </threadedComment>
  <threadedComment ref="L173" personId="{74C8B8BF-E078-EAC1-E960-A055FF65D85A}" id="{004800F4-0074-4A70-8AA1-003700700091}">
    <text xml:space="preserve">Textfeld
</text>
  </threadedComment>
  <threadedComment ref="M173" personId="{74C8B8BF-E078-EAC1-E960-A055FF65D85A}" id="{003500D8-00F8-4BA7-880D-00EB00070038}">
    <text xml:space="preserve">Textfeld
</text>
  </threadedComment>
  <threadedComment ref="N173" personId="{74C8B8BF-E078-EAC1-E960-A055FF65D85A}" id="{00E40044-0058-4201-9BCE-00AA000A00DC}">
    <text xml:space="preserve">Textfeld
</text>
  </threadedComment>
  <threadedComment ref="O173" personId="{74C8B8BF-E078-EAC1-E960-A055FF65D85A}" id="{00870096-00DA-4312-9B38-004F00A90021}">
    <text xml:space="preserve">Textfeld
</text>
  </threadedComment>
  <threadedComment ref="P173" personId="{74C8B8BF-E078-EAC1-E960-A055FF65D85A}" id="{00AF00BB-00B2-4F28-A900-006500E4008E}">
    <text xml:space="preserve">Textfeld
</text>
  </threadedComment>
  <threadedComment ref="Q173" personId="{74C8B8BF-E078-EAC1-E960-A055FF65D85A}" id="{00D3000C-00A0-46CD-9CA9-00C300E000E3}">
    <text xml:space="preserve">Textfeld
</text>
  </threadedComment>
  <threadedComment ref="R173" personId="{74C8B8BF-E078-EAC1-E960-A055FF65D85A}" id="{004F00AE-00F7-4D18-97C6-007300020075}">
    <text xml:space="preserve">Textfeld
</text>
  </threadedComment>
  <threadedComment ref="S173" personId="{74C8B8BF-E078-EAC1-E960-A055FF65D85A}" id="{006C004D-0043-4DC1-B9F6-00D800EE0006}">
    <text xml:space="preserve">Textfeld
</text>
  </threadedComment>
  <threadedComment ref="T173" personId="{74C8B8BF-E078-EAC1-E960-A055FF65D85A}" id="{008B0083-0016-48AE-9DF6-0077000C00BC}">
    <text xml:space="preserve">Textfeld
</text>
  </threadedComment>
  <threadedComment ref="U173" personId="{74C8B8BF-E078-EAC1-E960-A055FF65D85A}" id="{008100DD-00FD-4DF9-AAEA-006F00B000CA}">
    <text xml:space="preserve">Textfeld
</text>
  </threadedComment>
  <threadedComment ref="V173" personId="{74C8B8BF-E078-EAC1-E960-A055FF65D85A}" id="{00310082-0063-4508-BFF8-00A1008100BC}">
    <text xml:space="preserve">Textfeld
</text>
  </threadedComment>
  <threadedComment ref="W173" personId="{74C8B8BF-E078-EAC1-E960-A055FF65D85A}" id="{00EB007A-006D-4C18-9047-0022004400AA}">
    <text xml:space="preserve">Textfeld
</text>
  </threadedComment>
  <threadedComment ref="X173" personId="{74C8B8BF-E078-EAC1-E960-A055FF65D85A}" id="{007E008C-00D8-4F8D-8932-001A00120061}">
    <text xml:space="preserve">Textfeld
</text>
  </threadedComment>
  <threadedComment ref="Y173" personId="{74C8B8BF-E078-EAC1-E960-A055FF65D85A}" id="{00BA006B-00D3-498C-83E4-0011001900E2}">
    <text xml:space="preserve">Textfeld
</text>
  </threadedComment>
  <threadedComment ref="Z173" personId="{74C8B8BF-E078-EAC1-E960-A055FF65D85A}" id="{00B90077-00DA-49BF-82DE-0092008F0077}">
    <text xml:space="preserve">Textfeld
</text>
  </threadedComment>
  <threadedComment ref="I174" personId="{1B91C401-CF4B-951C-D16A-7E79B843C6D1}" id="{006900BB-0037-4F3C-A424-0069002100DD}">
    <text xml:space="preserve">CO2-Wert
</text>
  </threadedComment>
  <threadedComment ref="J174" personId="{1B91C401-CF4B-951C-D16A-7E79B843C6D1}" id="{00E5004D-00B2-421F-9CFB-009E006C00FF}">
    <text xml:space="preserve">CO2-Wert
</text>
  </threadedComment>
  <threadedComment ref="K174" personId="{1B91C401-CF4B-951C-D16A-7E79B843C6D1}" id="{00A000DF-0047-44DA-B37C-00AB00FA005A}">
    <text xml:space="preserve">CO2-Wert
</text>
  </threadedComment>
  <threadedComment ref="L174" personId="{1B91C401-CF4B-951C-D16A-7E79B843C6D1}" id="{00F8004B-00D4-4ED7-8047-00D800D7002E}">
    <text xml:space="preserve">CO2-Wert
</text>
  </threadedComment>
  <threadedComment ref="M174" personId="{1B91C401-CF4B-951C-D16A-7E79B843C6D1}" id="{00CF0043-00FA-4E14-B83A-00750069007F}">
    <text xml:space="preserve">CO2-Wert
</text>
  </threadedComment>
  <threadedComment ref="N174" personId="{1B91C401-CF4B-951C-D16A-7E79B843C6D1}" id="{009900C2-0073-46F0-BB1F-005E00AB002D}">
    <text xml:space="preserve">CO2-Wert
</text>
  </threadedComment>
  <threadedComment ref="O174" personId="{1B91C401-CF4B-951C-D16A-7E79B843C6D1}" id="{001400CE-001A-43CA-9FAC-0082003B0089}">
    <text xml:space="preserve">CO2-Wert
</text>
  </threadedComment>
  <threadedComment ref="P174" personId="{1B91C401-CF4B-951C-D16A-7E79B843C6D1}" id="{001F0025-001C-4DA1-ACF1-002F005000B8}">
    <text xml:space="preserve">CO2-Wert
</text>
  </threadedComment>
  <threadedComment ref="Q174" personId="{1B91C401-CF4B-951C-D16A-7E79B843C6D1}" id="{00BC00F1-0025-4DB0-A6BB-00E000040038}">
    <text xml:space="preserve">CO2-Wert
</text>
  </threadedComment>
  <threadedComment ref="R174" personId="{1B91C401-CF4B-951C-D16A-7E79B843C6D1}" id="{0013000F-00D0-43B9-B3C6-000300FE0021}">
    <text xml:space="preserve">CO2-Wert
</text>
  </threadedComment>
  <threadedComment ref="S174" personId="{1B91C401-CF4B-951C-D16A-7E79B843C6D1}" id="{00E400FC-0000-4F39-8F54-001400BA00A8}">
    <text xml:space="preserve">CO2-Wert
</text>
  </threadedComment>
  <threadedComment ref="T174" personId="{1B91C401-CF4B-951C-D16A-7E79B843C6D1}" id="{001B0015-0045-437A-9015-00DD0013004A}">
    <text xml:space="preserve">CO2-Wert
</text>
  </threadedComment>
  <threadedComment ref="U174" personId="{1B91C401-CF4B-951C-D16A-7E79B843C6D1}" id="{000D0098-008E-4937-A24E-002C00B90059}">
    <text xml:space="preserve">CO2-Wert
</text>
  </threadedComment>
  <threadedComment ref="V174" personId="{1B91C401-CF4B-951C-D16A-7E79B843C6D1}" id="{00D4005A-0005-4899-8570-0050004C0042}">
    <text xml:space="preserve">CO2-Wert
</text>
  </threadedComment>
  <threadedComment ref="W174" personId="{1B91C401-CF4B-951C-D16A-7E79B843C6D1}" id="{007600CD-00BB-4C78-B98D-0002002000AA}">
    <text xml:space="preserve">CO2-Wert
</text>
  </threadedComment>
  <threadedComment ref="X174" personId="{1B91C401-CF4B-951C-D16A-7E79B843C6D1}" id="{006B001E-00DB-496B-8216-007A004E00E1}">
    <text xml:space="preserve">CO2-Wert
</text>
  </threadedComment>
  <threadedComment ref="Y174" personId="{1B91C401-CF4B-951C-D16A-7E79B843C6D1}" id="{00BC00EC-007F-4797-8EFD-00A5006300A1}">
    <text xml:space="preserve">CO2-Wert
</text>
  </threadedComment>
  <threadedComment ref="Z174" personId="{1B91C401-CF4B-951C-D16A-7E79B843C6D1}" id="{002800B9-003C-49C7-A3B2-00AD001D0065}">
    <text xml:space="preserve">CO2-Wert
</text>
  </threadedComment>
  <threadedComment ref="I175" personId="{74C8B8BF-E078-EAC1-E960-A055FF65D85A}" id="{00280062-007E-4316-9E96-00EB009E00FD}">
    <text xml:space="preserve">Textfeld
</text>
  </threadedComment>
  <threadedComment ref="J175" personId="{74C8B8BF-E078-EAC1-E960-A055FF65D85A}" id="{00F2009C-0016-40D4-BE0B-003F00230053}">
    <text xml:space="preserve">Textfeld
</text>
  </threadedComment>
  <threadedComment ref="K175" personId="{74C8B8BF-E078-EAC1-E960-A055FF65D85A}" id="{00F200DA-0034-4A58-9875-00FA003A00CB}">
    <text xml:space="preserve">Textfeld
</text>
  </threadedComment>
  <threadedComment ref="L175" personId="{74C8B8BF-E078-EAC1-E960-A055FF65D85A}" id="{009900EC-0044-4EF9-AB28-005900580012}">
    <text xml:space="preserve">Textfeld
</text>
  </threadedComment>
  <threadedComment ref="M175" personId="{74C8B8BF-E078-EAC1-E960-A055FF65D85A}" id="{00AC0092-0078-4AB8-BDC7-00E400A5003A}">
    <text xml:space="preserve">Textfeld
</text>
  </threadedComment>
  <threadedComment ref="N175" personId="{74C8B8BF-E078-EAC1-E960-A055FF65D85A}" id="{000500DC-002C-4DBD-956D-009C00B70027}">
    <text xml:space="preserve">Textfeld
</text>
  </threadedComment>
  <threadedComment ref="O175" personId="{74C8B8BF-E078-EAC1-E960-A055FF65D85A}" id="{00740023-0049-4B20-B255-005100F1009A}">
    <text xml:space="preserve">Textfeld
</text>
  </threadedComment>
  <threadedComment ref="P175" personId="{74C8B8BF-E078-EAC1-E960-A055FF65D85A}" id="{0013004F-00E6-4830-9260-009C00AF005D}">
    <text xml:space="preserve">Textfeld
</text>
  </threadedComment>
  <threadedComment ref="Q175" personId="{74C8B8BF-E078-EAC1-E960-A055FF65D85A}" id="{009900EB-00A0-4040-8487-00C6009A00F4}">
    <text xml:space="preserve">Textfeld
</text>
  </threadedComment>
  <threadedComment ref="R175" personId="{74C8B8BF-E078-EAC1-E960-A055FF65D85A}" id="{00E100F7-002E-42A8-83B5-00B8007B00F2}">
    <text xml:space="preserve">Textfeld
</text>
  </threadedComment>
  <threadedComment ref="S175" personId="{74C8B8BF-E078-EAC1-E960-A055FF65D85A}" id="{00D800D0-0087-40C1-9590-009B00FF0059}">
    <text xml:space="preserve">Textfeld
</text>
  </threadedComment>
  <threadedComment ref="T175" personId="{74C8B8BF-E078-EAC1-E960-A055FF65D85A}" id="{003F00DA-00A5-40B8-9480-000700E10052}">
    <text xml:space="preserve">Textfeld
</text>
  </threadedComment>
  <threadedComment ref="U175" personId="{74C8B8BF-E078-EAC1-E960-A055FF65D85A}" id="{00F7009A-00A1-4D74-AE60-009B005300FA}">
    <text xml:space="preserve">Textfeld
</text>
  </threadedComment>
  <threadedComment ref="V175" personId="{74C8B8BF-E078-EAC1-E960-A055FF65D85A}" id="{00230091-0012-421C-BC50-00F900250039}">
    <text xml:space="preserve">Textfeld
</text>
  </threadedComment>
  <threadedComment ref="W175" personId="{74C8B8BF-E078-EAC1-E960-A055FF65D85A}" id="{001C00EB-00C2-495B-B1AD-002500B40086}">
    <text xml:space="preserve">Textfeld
</text>
  </threadedComment>
  <threadedComment ref="X175" personId="{74C8B8BF-E078-EAC1-E960-A055FF65D85A}" id="{00F00018-00F7-4967-A7EC-00AF000D0048}">
    <text xml:space="preserve">Textfeld
</text>
  </threadedComment>
  <threadedComment ref="Y175" personId="{74C8B8BF-E078-EAC1-E960-A055FF65D85A}" id="{008F009D-00A7-48D6-B592-001500AF004C}">
    <text xml:space="preserve">Textfeld
</text>
  </threadedComment>
  <threadedComment ref="Z175" personId="{74C8B8BF-E078-EAC1-E960-A055FF65D85A}" id="{00E70071-00BD-4384-A70D-00E200920053}">
    <text xml:space="preserve">Textfeld
</text>
  </threadedComment>
  <threadedComment ref="I176" personId="{1B91C401-CF4B-951C-D16A-7E79B843C6D1}" id="{00E70060-00FC-4BAE-87E3-0046008400F2}">
    <text xml:space="preserve">CO2-Wert
</text>
  </threadedComment>
  <threadedComment ref="J176" personId="{1B91C401-CF4B-951C-D16A-7E79B843C6D1}" id="{00950019-00A8-4DDB-A542-000E00EA00B4}">
    <text xml:space="preserve">CO2-Wert
</text>
  </threadedComment>
  <threadedComment ref="K176" personId="{1B91C401-CF4B-951C-D16A-7E79B843C6D1}" id="{00BA0087-00DD-45DD-95AF-0028000F0089}">
    <text xml:space="preserve">CO2-Wert
</text>
  </threadedComment>
  <threadedComment ref="L176" personId="{1B91C401-CF4B-951C-D16A-7E79B843C6D1}" id="{0089002C-0042-4443-B9AF-00BA00FB0091}">
    <text xml:space="preserve">CO2-Wert
</text>
  </threadedComment>
  <threadedComment ref="M176" personId="{1B91C401-CF4B-951C-D16A-7E79B843C6D1}" id="{00C50048-005A-490B-AD63-008B005500CD}">
    <text xml:space="preserve">CO2-Wert
</text>
  </threadedComment>
  <threadedComment ref="N176" personId="{1B91C401-CF4B-951C-D16A-7E79B843C6D1}" id="{00C10094-00EE-4210-8F84-00DD00CD00B5}">
    <text xml:space="preserve">CO2-Wert
</text>
  </threadedComment>
  <threadedComment ref="O176" personId="{1B91C401-CF4B-951C-D16A-7E79B843C6D1}" id="{00EC00A4-0011-4D4D-8547-007D00210066}">
    <text xml:space="preserve">CO2-Wert
</text>
  </threadedComment>
  <threadedComment ref="P176" personId="{1B91C401-CF4B-951C-D16A-7E79B843C6D1}" id="{00F20073-0075-4CCE-AE3C-00B7001A00B9}">
    <text xml:space="preserve">CO2-Wert
</text>
  </threadedComment>
  <threadedComment ref="Q176" personId="{1B91C401-CF4B-951C-D16A-7E79B843C6D1}" id="{0070006B-001A-479F-8700-0048007300E9}">
    <text xml:space="preserve">CO2-Wert
</text>
  </threadedComment>
  <threadedComment ref="R176" personId="{1B91C401-CF4B-951C-D16A-7E79B843C6D1}" id="{00E20091-0027-406F-A941-0027006E00DD}">
    <text xml:space="preserve">CO2-Wert
</text>
  </threadedComment>
  <threadedComment ref="S176" personId="{1B91C401-CF4B-951C-D16A-7E79B843C6D1}" id="{004D00C0-009C-4EBC-B883-00E000EB00EE}">
    <text xml:space="preserve">CO2-Wert
</text>
  </threadedComment>
  <threadedComment ref="T176" personId="{1B91C401-CF4B-951C-D16A-7E79B843C6D1}" id="{002F00CE-00B6-474B-9917-00E200580024}">
    <text xml:space="preserve">CO2-Wert
</text>
  </threadedComment>
  <threadedComment ref="U176" personId="{1B91C401-CF4B-951C-D16A-7E79B843C6D1}" id="{003D0024-00D4-4AF2-8A32-00A0003D00F1}">
    <text xml:space="preserve">CO2-Wert
</text>
  </threadedComment>
  <threadedComment ref="V176" personId="{1B91C401-CF4B-951C-D16A-7E79B843C6D1}" id="{00440015-0091-498E-9C46-002E00010099}">
    <text xml:space="preserve">CO2-Wert
</text>
  </threadedComment>
  <threadedComment ref="W176" personId="{1B91C401-CF4B-951C-D16A-7E79B843C6D1}" id="{00050053-0048-4A43-9A7A-00D7001B0049}">
    <text xml:space="preserve">CO2-Wert
</text>
  </threadedComment>
  <threadedComment ref="X176" personId="{1B91C401-CF4B-951C-D16A-7E79B843C6D1}" id="{008200BD-00B4-4C38-9BC6-008800920073}">
    <text xml:space="preserve">CO2-Wert
</text>
  </threadedComment>
  <threadedComment ref="Y176" personId="{1B91C401-CF4B-951C-D16A-7E79B843C6D1}" id="{003600FF-0000-487E-9EB4-00B9000F0052}">
    <text xml:space="preserve">CO2-Wert
</text>
  </threadedComment>
  <threadedComment ref="Z176" personId="{1B91C401-CF4B-951C-D16A-7E79B843C6D1}" id="{00530006-00A6-46A8-B9CE-0061000400E4}">
    <text xml:space="preserve">CO2-Wert
</text>
  </threadedComment>
  <threadedComment ref="I177" personId="{74C8B8BF-E078-EAC1-E960-A055FF65D85A}" id="{003500D4-00F3-4D74-9ABB-009A0070004A}">
    <text xml:space="preserve">Textfeld
</text>
  </threadedComment>
  <threadedComment ref="J177" personId="{74C8B8BF-E078-EAC1-E960-A055FF65D85A}" id="{00E8002B-00A6-4762-935F-0092007200B8}">
    <text xml:space="preserve">Textfeld
</text>
  </threadedComment>
  <threadedComment ref="K177" personId="{74C8B8BF-E078-EAC1-E960-A055FF65D85A}" id="{0035003D-0066-47F4-AAB1-00A100C400C0}">
    <text xml:space="preserve">Textfeld
</text>
  </threadedComment>
  <threadedComment ref="L177" personId="{74C8B8BF-E078-EAC1-E960-A055FF65D85A}" id="{00000047-006F-42AD-8159-000800AB00AB}">
    <text xml:space="preserve">Textfeld
</text>
  </threadedComment>
  <threadedComment ref="M177" personId="{74C8B8BF-E078-EAC1-E960-A055FF65D85A}" id="{006E0045-00A3-49B4-9E9E-003000F000C1}">
    <text xml:space="preserve">Textfeld
</text>
  </threadedComment>
  <threadedComment ref="N177" personId="{74C8B8BF-E078-EAC1-E960-A055FF65D85A}" id="{00740059-0004-4A16-A494-004500A40085}">
    <text xml:space="preserve">Textfeld
</text>
  </threadedComment>
  <threadedComment ref="O177" personId="{74C8B8BF-E078-EAC1-E960-A055FF65D85A}" id="{00A8009C-006D-426C-9276-00D400810068}">
    <text xml:space="preserve">Textfeld
</text>
  </threadedComment>
  <threadedComment ref="P177" personId="{74C8B8BF-E078-EAC1-E960-A055FF65D85A}" id="{00D90013-00F0-4999-9E63-002B00490052}">
    <text xml:space="preserve">Textfeld
</text>
  </threadedComment>
  <threadedComment ref="Q177" personId="{74C8B8BF-E078-EAC1-E960-A055FF65D85A}" id="{001A0073-00C3-486A-B8BC-009700BD005E}">
    <text xml:space="preserve">Textfeld
</text>
  </threadedComment>
  <threadedComment ref="R177" personId="{74C8B8BF-E078-EAC1-E960-A055FF65D85A}" id="{00A600BF-0072-4A2D-8E39-009000950040}">
    <text xml:space="preserve">Textfeld
</text>
  </threadedComment>
  <threadedComment ref="S177" personId="{74C8B8BF-E078-EAC1-E960-A055FF65D85A}" id="{008100C5-0050-4D40-B51F-00E300500026}">
    <text xml:space="preserve">Textfeld
</text>
  </threadedComment>
  <threadedComment ref="T177" personId="{74C8B8BF-E078-EAC1-E960-A055FF65D85A}" id="{00B6002C-00AD-4A5E-9419-00FE00EC0079}">
    <text xml:space="preserve">Textfeld
</text>
  </threadedComment>
  <threadedComment ref="U177" personId="{74C8B8BF-E078-EAC1-E960-A055FF65D85A}" id="{005300E1-0097-4A2B-A04C-00D000F00041}">
    <text xml:space="preserve">Textfeld
</text>
  </threadedComment>
  <threadedComment ref="V177" personId="{74C8B8BF-E078-EAC1-E960-A055FF65D85A}" id="{003A00E8-0053-4770-AC12-004C00E7002B}">
    <text xml:space="preserve">Textfeld
</text>
  </threadedComment>
  <threadedComment ref="W177" personId="{74C8B8BF-E078-EAC1-E960-A055FF65D85A}" id="{00F300A6-0052-4C2F-A4D8-001200BE007E}">
    <text xml:space="preserve">Textfeld
</text>
  </threadedComment>
  <threadedComment ref="X177" personId="{74C8B8BF-E078-EAC1-E960-A055FF65D85A}" id="{00980092-00A0-4A54-835D-0094004600DC}">
    <text xml:space="preserve">Textfeld
</text>
  </threadedComment>
  <threadedComment ref="Y177" personId="{74C8B8BF-E078-EAC1-E960-A055FF65D85A}" id="{007100DE-0089-4D31-90AF-0040004D002E}">
    <text xml:space="preserve">Textfeld
</text>
  </threadedComment>
  <threadedComment ref="Z177" personId="{74C8B8BF-E078-EAC1-E960-A055FF65D85A}" id="{007B006D-00EF-4223-AD7D-00B4007300ED}">
    <text xml:space="preserve">Textfeld
</text>
  </threadedComment>
  <threadedComment ref="I178" personId="{1B91C401-CF4B-951C-D16A-7E79B843C6D1}" id="{003B00AF-0072-4077-B2BA-000A00E20028}">
    <text xml:space="preserve">CO2-Wert
</text>
  </threadedComment>
  <threadedComment ref="J178" personId="{1B91C401-CF4B-951C-D16A-7E79B843C6D1}" id="{00D200C7-003B-4BCE-A7B8-008300510058}">
    <text xml:space="preserve">CO2-Wert
</text>
  </threadedComment>
  <threadedComment ref="K178" personId="{1B91C401-CF4B-951C-D16A-7E79B843C6D1}" id="{0041001D-009A-4686-91C4-005200E500C3}">
    <text xml:space="preserve">CO2-Wert
</text>
  </threadedComment>
  <threadedComment ref="L178" personId="{1B91C401-CF4B-951C-D16A-7E79B843C6D1}" id="{00FB00A1-0085-4B29-B4BB-00D600D60039}">
    <text xml:space="preserve">CO2-Wert
</text>
  </threadedComment>
  <threadedComment ref="M178" personId="{1B91C401-CF4B-951C-D16A-7E79B843C6D1}" id="{00050068-0095-4282-9043-001B00EC0003}">
    <text xml:space="preserve">CO2-Wert
</text>
  </threadedComment>
  <threadedComment ref="N178" personId="{1B91C401-CF4B-951C-D16A-7E79B843C6D1}" id="{007200B8-007D-41FC-AE49-001600A8002D}">
    <text xml:space="preserve">CO2-Wert
</text>
  </threadedComment>
  <threadedComment ref="O178" personId="{1B91C401-CF4B-951C-D16A-7E79B843C6D1}" id="{00D6005C-0025-41B1-BFFC-00E7001900BB}">
    <text xml:space="preserve">CO2-Wert
</text>
  </threadedComment>
  <threadedComment ref="P178" personId="{1B91C401-CF4B-951C-D16A-7E79B843C6D1}" id="{003100DB-00A2-4597-A4D7-004E00680081}">
    <text xml:space="preserve">CO2-Wert
</text>
  </threadedComment>
  <threadedComment ref="Q178" personId="{1B91C401-CF4B-951C-D16A-7E79B843C6D1}" id="{00B800EB-00EA-43BB-B4B6-002C003D00D6}">
    <text xml:space="preserve">CO2-Wert
</text>
  </threadedComment>
  <threadedComment ref="R178" personId="{1B91C401-CF4B-951C-D16A-7E79B843C6D1}" id="{008D0048-00A0-4FCC-B1FA-007D002E0082}">
    <text xml:space="preserve">CO2-Wert
</text>
  </threadedComment>
  <threadedComment ref="S178" personId="{1B91C401-CF4B-951C-D16A-7E79B843C6D1}" id="{006400DD-008D-4715-B7C5-00CF008E0044}">
    <text xml:space="preserve">CO2-Wert
</text>
  </threadedComment>
  <threadedComment ref="T178" personId="{1B91C401-CF4B-951C-D16A-7E79B843C6D1}" id="{008C0066-0054-40FF-9218-004C00080025}">
    <text xml:space="preserve">CO2-Wert
</text>
  </threadedComment>
  <threadedComment ref="U178" personId="{1B91C401-CF4B-951C-D16A-7E79B843C6D1}" id="{006C00BF-005B-48B5-BE0B-00D1009000BB}">
    <text xml:space="preserve">CO2-Wert
</text>
  </threadedComment>
  <threadedComment ref="V178" personId="{1B91C401-CF4B-951C-D16A-7E79B843C6D1}" id="{0049003E-0098-4D58-AC86-00D1001A00C1}">
    <text xml:space="preserve">CO2-Wert
</text>
  </threadedComment>
  <threadedComment ref="W178" personId="{1B91C401-CF4B-951C-D16A-7E79B843C6D1}" id="{003200A4-0025-49DC-A62A-002F007C0026}">
    <text xml:space="preserve">CO2-Wert
</text>
  </threadedComment>
  <threadedComment ref="X178" personId="{1B91C401-CF4B-951C-D16A-7E79B843C6D1}" id="{00FA0023-009E-41CB-BEE1-00B300EC00FA}">
    <text xml:space="preserve">CO2-Wert
</text>
  </threadedComment>
  <threadedComment ref="Y178" personId="{1B91C401-CF4B-951C-D16A-7E79B843C6D1}" id="{00D10062-00AE-4233-B4D0-00200021008C}">
    <text xml:space="preserve">CO2-Wert
</text>
  </threadedComment>
  <threadedComment ref="Z178" personId="{1B91C401-CF4B-951C-D16A-7E79B843C6D1}" id="{00DC0024-006C-43D2-9A26-001D003500ED}">
    <text xml:space="preserve">CO2-Wert
</text>
  </threadedComment>
  <threadedComment ref="I179" personId="{74C8B8BF-E078-EAC1-E960-A055FF65D85A}" id="{0001001C-006D-456F-B3F3-00C7009F004C}">
    <text xml:space="preserve">Textfeld
</text>
  </threadedComment>
  <threadedComment ref="J179" personId="{74C8B8BF-E078-EAC1-E960-A055FF65D85A}" id="{001C0072-0076-47AD-95E9-007800CA001C}">
    <text xml:space="preserve">Textfeld
</text>
  </threadedComment>
  <threadedComment ref="K179" personId="{74C8B8BF-E078-EAC1-E960-A055FF65D85A}" id="{00260007-00F7-4E1A-8889-00CA008D00F1}">
    <text xml:space="preserve">Textfeld
</text>
  </threadedComment>
  <threadedComment ref="L179" personId="{74C8B8BF-E078-EAC1-E960-A055FF65D85A}" id="{00E400C7-003D-4998-9700-00F70022002F}">
    <text xml:space="preserve">Textfeld
</text>
  </threadedComment>
  <threadedComment ref="M179" personId="{74C8B8BF-E078-EAC1-E960-A055FF65D85A}" id="{00F700AB-0006-4CDE-ABF6-005D0013000C}">
    <text xml:space="preserve">Textfeld
</text>
  </threadedComment>
  <threadedComment ref="N179" personId="{74C8B8BF-E078-EAC1-E960-A055FF65D85A}" id="{00BA008E-0012-4C1B-BCEC-001A0095000C}">
    <text xml:space="preserve">Textfeld
</text>
  </threadedComment>
  <threadedComment ref="O179" personId="{74C8B8BF-E078-EAC1-E960-A055FF65D85A}" id="{00F30022-00A8-4A99-B3F3-003E00D300E3}">
    <text xml:space="preserve">Textfeld
</text>
  </threadedComment>
  <threadedComment ref="P179" personId="{74C8B8BF-E078-EAC1-E960-A055FF65D85A}" id="{0004002D-008D-4E12-A7C6-00C600B3004C}">
    <text xml:space="preserve">Textfeld
</text>
  </threadedComment>
  <threadedComment ref="Q179" personId="{74C8B8BF-E078-EAC1-E960-A055FF65D85A}" id="{00DA0098-0058-4A97-B9EC-003E00EA006C}">
    <text xml:space="preserve">Textfeld
</text>
  </threadedComment>
  <threadedComment ref="R179" personId="{74C8B8BF-E078-EAC1-E960-A055FF65D85A}" id="{00090054-0007-4944-BC6D-00BD008C009E}">
    <text xml:space="preserve">Textfeld
</text>
  </threadedComment>
  <threadedComment ref="S179" personId="{74C8B8BF-E078-EAC1-E960-A055FF65D85A}" id="{0091008C-0071-4FBE-B48F-002400190036}">
    <text xml:space="preserve">Textfeld
</text>
  </threadedComment>
  <threadedComment ref="T179" personId="{74C8B8BF-E078-EAC1-E960-A055FF65D85A}" id="{009500F8-0086-4DED-9756-0067007F00F1}">
    <text xml:space="preserve">Textfeld
</text>
  </threadedComment>
  <threadedComment ref="U179" personId="{74C8B8BF-E078-EAC1-E960-A055FF65D85A}" id="{004800C6-005F-4899-AD60-006D00D60049}">
    <text xml:space="preserve">Textfeld
</text>
  </threadedComment>
  <threadedComment ref="V179" personId="{74C8B8BF-E078-EAC1-E960-A055FF65D85A}" id="{0023003E-0056-45A1-8D38-00FD007A00C5}">
    <text xml:space="preserve">Textfeld
</text>
  </threadedComment>
  <threadedComment ref="W179" personId="{74C8B8BF-E078-EAC1-E960-A055FF65D85A}" id="{0083004A-00B8-4032-B8C7-0094001800A7}">
    <text xml:space="preserve">Textfeld
</text>
  </threadedComment>
  <threadedComment ref="X179" personId="{74C8B8BF-E078-EAC1-E960-A055FF65D85A}" id="{00E2001F-006E-4124-B72E-00B8009200AE}">
    <text xml:space="preserve">Textfeld
</text>
  </threadedComment>
  <threadedComment ref="Y179" personId="{74C8B8BF-E078-EAC1-E960-A055FF65D85A}" id="{00F000F1-00C3-4E8C-9F6A-009700F30082}">
    <text xml:space="preserve">Textfeld
</text>
  </threadedComment>
  <threadedComment ref="Z179" personId="{74C8B8BF-E078-EAC1-E960-A055FF65D85A}" id="{00950055-007F-43EF-A066-00B2001C001B}">
    <text xml:space="preserve">Textfeld
</text>
  </threadedComment>
  <threadedComment ref="I180" personId="{1B91C401-CF4B-951C-D16A-7E79B843C6D1}" id="{00350061-0018-4EE5-B142-0054007F00EC}">
    <text xml:space="preserve">CO2-Wert
</text>
  </threadedComment>
  <threadedComment ref="J180" personId="{1B91C401-CF4B-951C-D16A-7E79B843C6D1}" id="{006200E2-008D-4F75-8083-00E000920077}">
    <text xml:space="preserve">CO2-Wert
</text>
  </threadedComment>
  <threadedComment ref="K180" personId="{1B91C401-CF4B-951C-D16A-7E79B843C6D1}" id="{00100059-0027-4169-850A-0030000D0051}">
    <text xml:space="preserve">CO2-Wert
</text>
  </threadedComment>
  <threadedComment ref="L180" personId="{1B91C401-CF4B-951C-D16A-7E79B843C6D1}" id="{00210024-001A-4A81-A5B8-00F9003900BD}">
    <text xml:space="preserve">CO2-Wert
</text>
  </threadedComment>
  <threadedComment ref="M180" personId="{1B91C401-CF4B-951C-D16A-7E79B843C6D1}" id="{008A00DD-0020-422B-A9A5-00AF00E40007}">
    <text xml:space="preserve">CO2-Wert
</text>
  </threadedComment>
  <threadedComment ref="N180" personId="{1B91C401-CF4B-951C-D16A-7E79B843C6D1}" id="{008F0091-00DC-4550-BBC2-009600D600AE}">
    <text xml:space="preserve">CO2-Wert
</text>
  </threadedComment>
  <threadedComment ref="O180" personId="{1B91C401-CF4B-951C-D16A-7E79B843C6D1}" id="{00D800D4-00C4-403C-BCE7-002C007500D4}">
    <text xml:space="preserve">CO2-Wert
</text>
  </threadedComment>
  <threadedComment ref="P180" personId="{1B91C401-CF4B-951C-D16A-7E79B843C6D1}" id="{009500AF-0038-42DC-A60D-00B9005B009F}">
    <text xml:space="preserve">CO2-Wert
</text>
  </threadedComment>
  <threadedComment ref="Q180" personId="{1B91C401-CF4B-951C-D16A-7E79B843C6D1}" id="{00A7002C-0099-46C7-B34C-009A005B00A6}">
    <text xml:space="preserve">CO2-Wert
</text>
  </threadedComment>
  <threadedComment ref="R180" personId="{1B91C401-CF4B-951C-D16A-7E79B843C6D1}" id="{00DF00F7-005C-4528-B73B-00E9003700A0}">
    <text xml:space="preserve">CO2-Wert
</text>
  </threadedComment>
  <threadedComment ref="S180" personId="{1B91C401-CF4B-951C-D16A-7E79B843C6D1}" id="{00720021-0048-4DF4-A8E5-0083002B008E}">
    <text xml:space="preserve">CO2-Wert
</text>
  </threadedComment>
  <threadedComment ref="T180" personId="{1B91C401-CF4B-951C-D16A-7E79B843C6D1}" id="{00EE00F1-0086-4264-B911-00BF00CB00E0}">
    <text xml:space="preserve">CO2-Wert
</text>
  </threadedComment>
  <threadedComment ref="U180" personId="{1B91C401-CF4B-951C-D16A-7E79B843C6D1}" id="{00A400FE-006C-4FE1-B088-0064004A00B7}">
    <text xml:space="preserve">CO2-Wert
</text>
  </threadedComment>
  <threadedComment ref="V180" personId="{1B91C401-CF4B-951C-D16A-7E79B843C6D1}" id="{002700C5-00C9-4E6B-BD45-003A0008008A}">
    <text xml:space="preserve">CO2-Wert
</text>
  </threadedComment>
  <threadedComment ref="W180" personId="{1B91C401-CF4B-951C-D16A-7E79B843C6D1}" id="{0040004C-00D1-4CE3-9012-00F5002B00D3}">
    <text xml:space="preserve">CO2-Wert
</text>
  </threadedComment>
  <threadedComment ref="X180" personId="{1B91C401-CF4B-951C-D16A-7E79B843C6D1}" id="{00F700C7-0099-4219-9D29-00CC007400C3}">
    <text xml:space="preserve">CO2-Wert
</text>
  </threadedComment>
  <threadedComment ref="Y180" personId="{1B91C401-CF4B-951C-D16A-7E79B843C6D1}" id="{0030008E-0062-420B-9C7C-004100F100DE}">
    <text xml:space="preserve">CO2-Wert
</text>
  </threadedComment>
  <threadedComment ref="Z180" personId="{1B91C401-CF4B-951C-D16A-7E79B843C6D1}" id="{00430007-0097-4903-AE3A-00D600C7007A}">
    <text xml:space="preserve">CO2-Wert
</text>
  </threadedComment>
  <threadedComment ref="I181" personId="{74C8B8BF-E078-EAC1-E960-A055FF65D85A}" id="{00080057-0000-44C1-A9AE-003200E9001F}">
    <text xml:space="preserve">Textfeld
</text>
  </threadedComment>
  <threadedComment ref="J181" personId="{74C8B8BF-E078-EAC1-E960-A055FF65D85A}" id="{008B00C0-003C-4E01-9756-00ED00650003}">
    <text xml:space="preserve">Textfeld
</text>
  </threadedComment>
  <threadedComment ref="K181" personId="{74C8B8BF-E078-EAC1-E960-A055FF65D85A}" id="{00430039-002A-4649-9C03-006C0003008A}">
    <text xml:space="preserve">Textfeld
</text>
  </threadedComment>
  <threadedComment ref="L181" personId="{74C8B8BF-E078-EAC1-E960-A055FF65D85A}" id="{00E6004F-009C-46D7-987D-00E300BE00B8}">
    <text xml:space="preserve">Textfeld
</text>
  </threadedComment>
  <threadedComment ref="M181" personId="{74C8B8BF-E078-EAC1-E960-A055FF65D85A}" id="{001E001F-00D8-423E-B11A-0039000B00E6}">
    <text xml:space="preserve">Textfeld
</text>
  </threadedComment>
  <threadedComment ref="N181" personId="{74C8B8BF-E078-EAC1-E960-A055FF65D85A}" id="{006700E0-003A-4FB2-B483-005C00F30075}">
    <text xml:space="preserve">Textfeld
</text>
  </threadedComment>
  <threadedComment ref="O181" personId="{74C8B8BF-E078-EAC1-E960-A055FF65D85A}" id="{008C00F5-002C-463F-AFA7-00FF002B00FA}">
    <text xml:space="preserve">Textfeld
</text>
  </threadedComment>
  <threadedComment ref="P181" personId="{74C8B8BF-E078-EAC1-E960-A055FF65D85A}" id="{0098008B-0068-4EDC-AA96-00EE006F0087}">
    <text xml:space="preserve">Textfeld
</text>
  </threadedComment>
  <threadedComment ref="Q181" personId="{74C8B8BF-E078-EAC1-E960-A055FF65D85A}" id="{002B006A-003F-47CC-B655-000300C50090}">
    <text xml:space="preserve">Textfeld
</text>
  </threadedComment>
  <threadedComment ref="R181" personId="{74C8B8BF-E078-EAC1-E960-A055FF65D85A}" id="{0003003D-0033-49E2-B2AC-00D000E40068}">
    <text xml:space="preserve">Textfeld
</text>
  </threadedComment>
  <threadedComment ref="S181" personId="{74C8B8BF-E078-EAC1-E960-A055FF65D85A}" id="{005800BE-0045-4257-A506-00B400ED000F}">
    <text xml:space="preserve">Textfeld
</text>
  </threadedComment>
  <threadedComment ref="T181" personId="{74C8B8BF-E078-EAC1-E960-A055FF65D85A}" id="{004D00B9-0019-4E49-96E8-009F00E000E0}">
    <text xml:space="preserve">Textfeld
</text>
  </threadedComment>
  <threadedComment ref="U181" personId="{74C8B8BF-E078-EAC1-E960-A055FF65D85A}" id="{0044009F-0033-46F4-B56C-001500BA004C}">
    <text xml:space="preserve">Textfeld
</text>
  </threadedComment>
  <threadedComment ref="V181" personId="{74C8B8BF-E078-EAC1-E960-A055FF65D85A}" id="{0014002D-0014-4DE6-92AD-006C00B50001}">
    <text xml:space="preserve">Textfeld
</text>
  </threadedComment>
  <threadedComment ref="W181" personId="{74C8B8BF-E078-EAC1-E960-A055FF65D85A}" id="{00A70040-0008-46B9-8A9C-00490063009C}">
    <text xml:space="preserve">Textfeld
</text>
  </threadedComment>
  <threadedComment ref="X181" personId="{74C8B8BF-E078-EAC1-E960-A055FF65D85A}" id="{00D700F8-0089-42D4-B94D-005000CE0010}">
    <text xml:space="preserve">Textfeld
</text>
  </threadedComment>
  <threadedComment ref="Y181" personId="{74C8B8BF-E078-EAC1-E960-A055FF65D85A}" id="{00390091-0069-4076-9B7B-003400F60004}">
    <text xml:space="preserve">Textfeld
</text>
  </threadedComment>
  <threadedComment ref="Z181" personId="{74C8B8BF-E078-EAC1-E960-A055FF65D85A}" id="{00F5007A-0069-4DE4-AE3D-004000AC0050}">
    <text xml:space="preserve">Textfeld
</text>
  </threadedComment>
  <threadedComment ref="I182" personId="{1B91C401-CF4B-951C-D16A-7E79B843C6D1}" id="{009E0024-0004-4507-A148-005900FB00C9}">
    <text xml:space="preserve">CO2-Wert
</text>
  </threadedComment>
  <threadedComment ref="J182" personId="{1B91C401-CF4B-951C-D16A-7E79B843C6D1}" id="{008D00F2-0067-40D6-B2AA-009700750028}">
    <text xml:space="preserve">CO2-Wert
</text>
  </threadedComment>
  <threadedComment ref="K182" personId="{1B91C401-CF4B-951C-D16A-7E79B843C6D1}" id="{008500A8-0031-42A6-BDCD-0023009700C3}">
    <text xml:space="preserve">CO2-Wert
</text>
  </threadedComment>
  <threadedComment ref="L182" personId="{1B91C401-CF4B-951C-D16A-7E79B843C6D1}" id="{0002006B-007A-4516-B996-000D00E10003}">
    <text xml:space="preserve">CO2-Wert
</text>
  </threadedComment>
  <threadedComment ref="M182" personId="{1B91C401-CF4B-951C-D16A-7E79B843C6D1}" id="{002B0035-007F-4C62-89BB-007C009A0010}">
    <text xml:space="preserve">CO2-Wert
</text>
  </threadedComment>
  <threadedComment ref="N182" personId="{1B91C401-CF4B-951C-D16A-7E79B843C6D1}" id="{001F0029-0038-4B0A-9DF2-008E00160092}">
    <text xml:space="preserve">CO2-Wert
</text>
  </threadedComment>
  <threadedComment ref="O182" personId="{1B91C401-CF4B-951C-D16A-7E79B843C6D1}" id="{001D00AD-0028-47D3-9D9A-009000FC00DF}">
    <text xml:space="preserve">CO2-Wert
</text>
  </threadedComment>
  <threadedComment ref="P182" personId="{1B91C401-CF4B-951C-D16A-7E79B843C6D1}" id="{006100B2-0071-4584-9D52-008000D90073}">
    <text xml:space="preserve">CO2-Wert
</text>
  </threadedComment>
  <threadedComment ref="Q182" personId="{1B91C401-CF4B-951C-D16A-7E79B843C6D1}" id="{00F60003-00C8-4B2E-B48F-007100D80015}">
    <text xml:space="preserve">CO2-Wert
</text>
  </threadedComment>
  <threadedComment ref="R182" personId="{1B91C401-CF4B-951C-D16A-7E79B843C6D1}" id="{003F006F-0006-42E4-A10F-00DB003900FF}">
    <text xml:space="preserve">CO2-Wert
</text>
  </threadedComment>
  <threadedComment ref="S182" personId="{1B91C401-CF4B-951C-D16A-7E79B843C6D1}" id="{00760003-009B-4B8E-82A5-00A90061004B}">
    <text xml:space="preserve">CO2-Wert
</text>
  </threadedComment>
  <threadedComment ref="T182" personId="{1B91C401-CF4B-951C-D16A-7E79B843C6D1}" id="{00DB00A9-00F3-49BC-AF30-00690069004A}">
    <text xml:space="preserve">CO2-Wert
</text>
  </threadedComment>
  <threadedComment ref="U182" personId="{1B91C401-CF4B-951C-D16A-7E79B843C6D1}" id="{00A60056-0056-4747-94C3-002F0022001F}">
    <text xml:space="preserve">CO2-Wert
</text>
  </threadedComment>
  <threadedComment ref="V182" personId="{1B91C401-CF4B-951C-D16A-7E79B843C6D1}" id="{00A300EC-00E1-43C7-9317-006200420014}">
    <text xml:space="preserve">CO2-Wert
</text>
  </threadedComment>
  <threadedComment ref="W182" personId="{1B91C401-CF4B-951C-D16A-7E79B843C6D1}" id="{007D00E8-0058-4017-8647-002300D700E5}">
    <text xml:space="preserve">CO2-Wert
</text>
  </threadedComment>
  <threadedComment ref="X182" personId="{1B91C401-CF4B-951C-D16A-7E79B843C6D1}" id="{004100EC-002F-4FA3-9F00-00AA0072005E}">
    <text xml:space="preserve">CO2-Wert
</text>
  </threadedComment>
  <threadedComment ref="Y182" personId="{1B91C401-CF4B-951C-D16A-7E79B843C6D1}" id="{00C00027-0025-4177-88AB-009800CC0010}">
    <text xml:space="preserve">CO2-Wert
</text>
  </threadedComment>
  <threadedComment ref="Z182" personId="{1B91C401-CF4B-951C-D16A-7E79B843C6D1}" id="{00C60081-00B4-4547-AEBC-008B00240065}">
    <text xml:space="preserve">CO2-Wert
</text>
  </threadedComment>
  <threadedComment ref="I183" personId="{74C8B8BF-E078-EAC1-E960-A055FF65D85A}" id="{000F0035-0040-48F3-929B-00EA00B6009E}">
    <text xml:space="preserve">Textfeld
</text>
  </threadedComment>
  <threadedComment ref="J183" personId="{74C8B8BF-E078-EAC1-E960-A055FF65D85A}" id="{004E0056-00BB-4F19-A496-002C00490091}">
    <text xml:space="preserve">Textfeld
</text>
  </threadedComment>
  <threadedComment ref="K183" personId="{74C8B8BF-E078-EAC1-E960-A055FF65D85A}" id="{00520085-0031-423C-8B4B-004B00390048}">
    <text xml:space="preserve">Textfeld
</text>
  </threadedComment>
  <threadedComment ref="L183" personId="{74C8B8BF-E078-EAC1-E960-A055FF65D85A}" id="{0030008D-00AB-43E6-B0F1-004B005C007F}">
    <text xml:space="preserve">Textfeld
</text>
  </threadedComment>
  <threadedComment ref="M183" personId="{74C8B8BF-E078-EAC1-E960-A055FF65D85A}" id="{005000A4-00A7-43B6-8B20-00AA00280030}">
    <text xml:space="preserve">Textfeld
</text>
  </threadedComment>
  <threadedComment ref="N183" personId="{74C8B8BF-E078-EAC1-E960-A055FF65D85A}" id="{002D0028-0022-4CEE-A9D3-00EF0025001B}">
    <text xml:space="preserve">Textfeld
</text>
  </threadedComment>
  <threadedComment ref="O183" personId="{74C8B8BF-E078-EAC1-E960-A055FF65D85A}" id="{002800B8-00D6-4C07-8BDF-001100390057}">
    <text xml:space="preserve">Textfeld
</text>
  </threadedComment>
  <threadedComment ref="P183" personId="{74C8B8BF-E078-EAC1-E960-A055FF65D85A}" id="{00540056-003D-4C43-8C2C-0030006C0016}">
    <text xml:space="preserve">Textfeld
</text>
  </threadedComment>
  <threadedComment ref="Q183" personId="{74C8B8BF-E078-EAC1-E960-A055FF65D85A}" id="{009B00E6-0003-47A1-BFF9-00AB009D0049}">
    <text xml:space="preserve">Textfeld
</text>
  </threadedComment>
  <threadedComment ref="R183" personId="{74C8B8BF-E078-EAC1-E960-A055FF65D85A}" id="{00BB0060-008A-4953-86DD-0034005C003F}">
    <text xml:space="preserve">Textfeld
</text>
  </threadedComment>
  <threadedComment ref="S183" personId="{74C8B8BF-E078-EAC1-E960-A055FF65D85A}" id="{00F70003-009B-426D-9EDE-00740054000A}">
    <text xml:space="preserve">Textfeld
</text>
  </threadedComment>
  <threadedComment ref="T183" personId="{74C8B8BF-E078-EAC1-E960-A055FF65D85A}" id="{00C500EC-008D-4A83-B4A1-006A00D8006B}">
    <text xml:space="preserve">Textfeld
</text>
  </threadedComment>
  <threadedComment ref="U183" personId="{74C8B8BF-E078-EAC1-E960-A055FF65D85A}" id="{00AC0033-00C9-4E61-BC6C-00CF00DE0010}">
    <text xml:space="preserve">Textfeld
</text>
  </threadedComment>
  <threadedComment ref="V183" personId="{74C8B8BF-E078-EAC1-E960-A055FF65D85A}" id="{00EF0074-00DB-4FCC-8DAB-003000130041}">
    <text xml:space="preserve">Textfeld
</text>
  </threadedComment>
  <threadedComment ref="W183" personId="{74C8B8BF-E078-EAC1-E960-A055FF65D85A}" id="{00120071-0026-41B2-B513-001C005E00D6}">
    <text xml:space="preserve">Textfeld
</text>
  </threadedComment>
  <threadedComment ref="X183" personId="{74C8B8BF-E078-EAC1-E960-A055FF65D85A}" id="{00E700C8-002E-4070-B039-00BE00E90057}">
    <text xml:space="preserve">Textfeld
</text>
  </threadedComment>
  <threadedComment ref="Y183" personId="{74C8B8BF-E078-EAC1-E960-A055FF65D85A}" id="{00CB0057-0004-43D1-B3E7-003D00BF0068}">
    <text xml:space="preserve">Textfeld
</text>
  </threadedComment>
  <threadedComment ref="Z183" personId="{74C8B8BF-E078-EAC1-E960-A055FF65D85A}" id="{000D00D4-0076-4249-8408-005400480020}">
    <text xml:space="preserve">Textfeld
</text>
  </threadedComment>
  <threadedComment ref="I184" personId="{1B91C401-CF4B-951C-D16A-7E79B843C6D1}" id="{008C003A-003A-4CCF-B282-00D9006D0035}">
    <text xml:space="preserve">CO2-Wert
</text>
  </threadedComment>
  <threadedComment ref="J184" personId="{1B91C401-CF4B-951C-D16A-7E79B843C6D1}" id="{00420056-00F6-45DE-9D64-00290075004B}">
    <text xml:space="preserve">CO2-Wert
</text>
  </threadedComment>
  <threadedComment ref="K184" personId="{1B91C401-CF4B-951C-D16A-7E79B843C6D1}" id="{009800FA-0083-4A8A-8735-00D10039003B}">
    <text xml:space="preserve">CO2-Wert
</text>
  </threadedComment>
  <threadedComment ref="L184" personId="{1B91C401-CF4B-951C-D16A-7E79B843C6D1}" id="{00D10050-00C8-487A-B6D9-00C4003D00F1}">
    <text xml:space="preserve">CO2-Wert
</text>
  </threadedComment>
  <threadedComment ref="M184" personId="{1B91C401-CF4B-951C-D16A-7E79B843C6D1}" id="{008B00A6-00B0-4726-AEB4-0018002A0086}">
    <text xml:space="preserve">CO2-Wert
</text>
  </threadedComment>
  <threadedComment ref="N184" personId="{1B91C401-CF4B-951C-D16A-7E79B843C6D1}" id="{00910052-00E6-4179-8E13-008E002200B4}">
    <text xml:space="preserve">CO2-Wert
</text>
  </threadedComment>
  <threadedComment ref="O184" personId="{1B91C401-CF4B-951C-D16A-7E79B843C6D1}" id="{006700C6-0012-4D87-B8B1-006900720064}">
    <text xml:space="preserve">CO2-Wert
</text>
  </threadedComment>
  <threadedComment ref="P184" personId="{1B91C401-CF4B-951C-D16A-7E79B843C6D1}" id="{00E900B2-0051-46D6-9B48-00E800CB00DD}">
    <text xml:space="preserve">CO2-Wert
</text>
  </threadedComment>
  <threadedComment ref="Q184" personId="{1B91C401-CF4B-951C-D16A-7E79B843C6D1}" id="{007400B1-00E5-427C-99BA-00AC0091000B}">
    <text xml:space="preserve">CO2-Wert
</text>
  </threadedComment>
  <threadedComment ref="R184" personId="{1B91C401-CF4B-951C-D16A-7E79B843C6D1}" id="{009600B4-00A5-40C0-84E7-002F00E800E0}">
    <text xml:space="preserve">CO2-Wert
</text>
  </threadedComment>
  <threadedComment ref="S184" personId="{1B91C401-CF4B-951C-D16A-7E79B843C6D1}" id="{003D00EE-0075-4B82-A881-001600BD0012}">
    <text xml:space="preserve">CO2-Wert
</text>
  </threadedComment>
  <threadedComment ref="T184" personId="{1B91C401-CF4B-951C-D16A-7E79B843C6D1}" id="{009F0007-0088-4874-9181-002600A9006C}">
    <text xml:space="preserve">CO2-Wert
</text>
  </threadedComment>
  <threadedComment ref="U184" personId="{1B91C401-CF4B-951C-D16A-7E79B843C6D1}" id="{00600075-00D8-4974-8827-003F00CA0034}">
    <text xml:space="preserve">CO2-Wert
</text>
  </threadedComment>
  <threadedComment ref="V184" personId="{1B91C401-CF4B-951C-D16A-7E79B843C6D1}" id="{000D0071-009C-470A-B106-000D001C00BA}">
    <text xml:space="preserve">CO2-Wert
</text>
  </threadedComment>
  <threadedComment ref="W184" personId="{1B91C401-CF4B-951C-D16A-7E79B843C6D1}" id="{005C005F-00C5-457F-95B6-0054000700DD}">
    <text xml:space="preserve">CO2-Wert
</text>
  </threadedComment>
  <threadedComment ref="X184" personId="{1B91C401-CF4B-951C-D16A-7E79B843C6D1}" id="{001600F3-0044-4A7C-9C62-00C200FD00EC}">
    <text xml:space="preserve">CO2-Wert
</text>
  </threadedComment>
  <threadedComment ref="Y184" personId="{1B91C401-CF4B-951C-D16A-7E79B843C6D1}" id="{00E10025-0094-4125-8805-005500E30021}">
    <text xml:space="preserve">CO2-Wert
</text>
  </threadedComment>
  <threadedComment ref="Z184" personId="{1B91C401-CF4B-951C-D16A-7E79B843C6D1}" id="{0096000B-00A1-487B-B967-00BA000B0078}">
    <text xml:space="preserve">CO2-Wert
</text>
  </threadedComment>
  <threadedComment ref="I185" personId="{74C8B8BF-E078-EAC1-E960-A055FF65D85A}" id="{0009008F-00EE-42AD-B0CF-00BD00F500DC}">
    <text xml:space="preserve">Textfeld
</text>
  </threadedComment>
  <threadedComment ref="J185" personId="{74C8B8BF-E078-EAC1-E960-A055FF65D85A}" id="{00DE0079-0009-4C48-9D97-000E00B50094}">
    <text xml:space="preserve">Textfeld
</text>
  </threadedComment>
  <threadedComment ref="K185" personId="{74C8B8BF-E078-EAC1-E960-A055FF65D85A}" id="{00A20071-0078-47E0-B61C-00140099009A}">
    <text xml:space="preserve">Textfeld
</text>
  </threadedComment>
  <threadedComment ref="L185" personId="{74C8B8BF-E078-EAC1-E960-A055FF65D85A}" id="{00660050-0097-4930-9DB2-00090014005C}">
    <text xml:space="preserve">Textfeld
</text>
  </threadedComment>
  <threadedComment ref="M185" personId="{74C8B8BF-E078-EAC1-E960-A055FF65D85A}" id="{00DE0031-00B8-4BD4-B5EE-0084006400C2}">
    <text xml:space="preserve">Textfeld
</text>
  </threadedComment>
  <threadedComment ref="N185" personId="{74C8B8BF-E078-EAC1-E960-A055FF65D85A}" id="{00D0001A-0089-44CF-848C-00F2004B0036}">
    <text xml:space="preserve">Textfeld
</text>
  </threadedComment>
  <threadedComment ref="O185" personId="{74C8B8BF-E078-EAC1-E960-A055FF65D85A}" id="{00160034-0070-4859-90DF-0000007B008F}">
    <text xml:space="preserve">Textfeld
</text>
  </threadedComment>
  <threadedComment ref="P185" personId="{74C8B8BF-E078-EAC1-E960-A055FF65D85A}" id="{008C002F-0087-4967-9C30-000200E70001}">
    <text xml:space="preserve">Textfeld
</text>
  </threadedComment>
  <threadedComment ref="Q185" personId="{74C8B8BF-E078-EAC1-E960-A055FF65D85A}" id="{00620039-004F-4C22-888E-0070009900BD}">
    <text xml:space="preserve">Textfeld
</text>
  </threadedComment>
  <threadedComment ref="R185" personId="{74C8B8BF-E078-EAC1-E960-A055FF65D85A}" id="{00E3006F-00DE-47C1-9952-004B00080024}">
    <text xml:space="preserve">Textfeld
</text>
  </threadedComment>
  <threadedComment ref="S185" personId="{74C8B8BF-E078-EAC1-E960-A055FF65D85A}" id="{00A400C6-00AD-40E6-BF51-00E100BD0040}">
    <text xml:space="preserve">Textfeld
</text>
  </threadedComment>
  <threadedComment ref="T185" personId="{74C8B8BF-E078-EAC1-E960-A055FF65D85A}" id="{009D00D4-0047-42C1-ABEA-009C00D400FC}">
    <text xml:space="preserve">Textfeld
</text>
  </threadedComment>
  <threadedComment ref="U185" personId="{74C8B8BF-E078-EAC1-E960-A055FF65D85A}" id="{00080035-0015-49B4-974A-0055004A0088}">
    <text xml:space="preserve">Textfeld
</text>
  </threadedComment>
  <threadedComment ref="V185" personId="{74C8B8BF-E078-EAC1-E960-A055FF65D85A}" id="{00BB00A5-00F6-44AC-BC7C-00FD00200089}">
    <text xml:space="preserve">Textfeld
</text>
  </threadedComment>
  <threadedComment ref="W185" personId="{74C8B8BF-E078-EAC1-E960-A055FF65D85A}" id="{006D00DE-0088-4C0E-A9C5-002A00DF0021}">
    <text xml:space="preserve">Textfeld
</text>
  </threadedComment>
  <threadedComment ref="X185" personId="{74C8B8BF-E078-EAC1-E960-A055FF65D85A}" id="{00A8009F-00A1-4B1F-A249-0092004E00D2}">
    <text xml:space="preserve">Textfeld
</text>
  </threadedComment>
  <threadedComment ref="Y185" personId="{74C8B8BF-E078-EAC1-E960-A055FF65D85A}" id="{009F002F-00C8-4291-B34C-00B700A700BE}">
    <text xml:space="preserve">Textfeld
</text>
  </threadedComment>
  <threadedComment ref="Z185" personId="{74C8B8BF-E078-EAC1-E960-A055FF65D85A}" id="{006B00CC-0028-481B-BF9C-00DF00B7005F}">
    <text xml:space="preserve">Textfeld
</text>
  </threadedComment>
  <threadedComment ref="I186" personId="{1B91C401-CF4B-951C-D16A-7E79B843C6D1}" id="{005B001C-007B-485C-97E4-00900056008A}">
    <text xml:space="preserve">CO2-Wert
</text>
  </threadedComment>
  <threadedComment ref="J186" personId="{1B91C401-CF4B-951C-D16A-7E79B843C6D1}" id="{002C00B1-00F1-4BD0-AA7B-002D005700E0}">
    <text xml:space="preserve">CO2-Wert
</text>
  </threadedComment>
  <threadedComment ref="K186" personId="{1B91C401-CF4B-951C-D16A-7E79B843C6D1}" id="{000600C6-009D-46A4-9163-00DB0050004D}">
    <text xml:space="preserve">CO2-Wert
</text>
  </threadedComment>
  <threadedComment ref="L186" personId="{1B91C401-CF4B-951C-D16A-7E79B843C6D1}" id="{006A0022-00CA-4454-9FC7-001E00970099}">
    <text xml:space="preserve">CO2-Wert
</text>
  </threadedComment>
  <threadedComment ref="M186" personId="{1B91C401-CF4B-951C-D16A-7E79B843C6D1}" id="{002F0037-00AB-4CC0-970B-007500DB000E}">
    <text xml:space="preserve">CO2-Wert
</text>
  </threadedComment>
  <threadedComment ref="N186" personId="{1B91C401-CF4B-951C-D16A-7E79B843C6D1}" id="{00EB0082-0045-4F32-9406-0026005A0025}">
    <text xml:space="preserve">CO2-Wert
</text>
  </threadedComment>
  <threadedComment ref="O186" personId="{1B91C401-CF4B-951C-D16A-7E79B843C6D1}" id="{002F00E2-0004-4384-B01A-003100FF006F}">
    <text xml:space="preserve">CO2-Wert
</text>
  </threadedComment>
  <threadedComment ref="P186" personId="{1B91C401-CF4B-951C-D16A-7E79B843C6D1}" id="{00540036-00E5-45D5-8D31-00CA00240093}">
    <text xml:space="preserve">CO2-Wert
</text>
  </threadedComment>
  <threadedComment ref="Q186" personId="{1B91C401-CF4B-951C-D16A-7E79B843C6D1}" id="{00700083-0026-4176-8747-009B00630018}">
    <text xml:space="preserve">CO2-Wert
</text>
  </threadedComment>
  <threadedComment ref="R186" personId="{1B91C401-CF4B-951C-D16A-7E79B843C6D1}" id="{00BB000B-00E4-4BA9-8928-004E00E100AB}">
    <text xml:space="preserve">CO2-Wert
</text>
  </threadedComment>
  <threadedComment ref="S186" personId="{1B91C401-CF4B-951C-D16A-7E79B843C6D1}" id="{0042001B-00B1-4F60-9991-0015003900C8}">
    <text xml:space="preserve">CO2-Wert
</text>
  </threadedComment>
  <threadedComment ref="T186" personId="{1B91C401-CF4B-951C-D16A-7E79B843C6D1}" id="{00170064-0057-404F-A155-00CE00390096}">
    <text xml:space="preserve">CO2-Wert
</text>
  </threadedComment>
  <threadedComment ref="U186" personId="{1B91C401-CF4B-951C-D16A-7E79B843C6D1}" id="{00820011-00EA-4DEF-9404-00DB0095004F}">
    <text xml:space="preserve">CO2-Wert
</text>
  </threadedComment>
  <threadedComment ref="V186" personId="{1B91C401-CF4B-951C-D16A-7E79B843C6D1}" id="{00E10096-00C8-437E-99D1-000E00270016}">
    <text xml:space="preserve">CO2-Wert
</text>
  </threadedComment>
  <threadedComment ref="W186" personId="{1B91C401-CF4B-951C-D16A-7E79B843C6D1}" id="{00F600BB-0023-495E-A315-006F00CE00E2}">
    <text xml:space="preserve">CO2-Wert
</text>
  </threadedComment>
  <threadedComment ref="X186" personId="{1B91C401-CF4B-951C-D16A-7E79B843C6D1}" id="{00A300C3-003A-44AE-84EA-00710085006E}">
    <text xml:space="preserve">CO2-Wert
</text>
  </threadedComment>
  <threadedComment ref="Y186" personId="{1B91C401-CF4B-951C-D16A-7E79B843C6D1}" id="{001D000D-0042-4B30-9392-008C00E600C1}">
    <text xml:space="preserve">CO2-Wert
</text>
  </threadedComment>
  <threadedComment ref="Z186" personId="{1B91C401-CF4B-951C-D16A-7E79B843C6D1}" id="{003E0018-00E6-4064-9B4C-005D00790020}">
    <text xml:space="preserve">CO2-Wert
</text>
  </threadedComment>
  <threadedComment ref="I187" personId="{74C8B8BF-E078-EAC1-E960-A055FF65D85A}" id="{0016009B-0027-473C-BE99-002C00B7004C}">
    <text xml:space="preserve">Textfeld
</text>
  </threadedComment>
  <threadedComment ref="J187" personId="{74C8B8BF-E078-EAC1-E960-A055FF65D85A}" id="{00E30061-0033-491B-AC50-009A00950078}">
    <text xml:space="preserve">Textfeld
</text>
  </threadedComment>
  <threadedComment ref="K187" personId="{74C8B8BF-E078-EAC1-E960-A055FF65D85A}" id="{00CA0039-0006-471E-A3CD-004000F500FC}">
    <text xml:space="preserve">Textfeld
</text>
  </threadedComment>
  <threadedComment ref="L187" personId="{74C8B8BF-E078-EAC1-E960-A055FF65D85A}" id="{007D0030-00DF-4F7E-9E83-00C9004A0063}">
    <text xml:space="preserve">Textfeld
</text>
  </threadedComment>
  <threadedComment ref="M187" personId="{74C8B8BF-E078-EAC1-E960-A055FF65D85A}" id="{003400B4-0090-4CA5-916A-003200BB00D9}">
    <text xml:space="preserve">Textfeld
</text>
  </threadedComment>
  <threadedComment ref="N187" personId="{74C8B8BF-E078-EAC1-E960-A055FF65D85A}" id="{00C50012-004D-48E1-9E23-002A00D90030}">
    <text xml:space="preserve">Textfeld
</text>
  </threadedComment>
  <threadedComment ref="O187" personId="{74C8B8BF-E078-EAC1-E960-A055FF65D85A}" id="{001100FB-0085-473D-90C4-0087006D00FF}">
    <text xml:space="preserve">Textfeld
</text>
  </threadedComment>
  <threadedComment ref="P187" personId="{74C8B8BF-E078-EAC1-E960-A055FF65D85A}" id="{00A200EB-0080-4D80-A99F-003F0008008F}">
    <text xml:space="preserve">Textfeld
</text>
  </threadedComment>
  <threadedComment ref="Q187" personId="{74C8B8BF-E078-EAC1-E960-A055FF65D85A}" id="{005A005D-00EA-4380-9C10-00C0005400D4}">
    <text xml:space="preserve">Textfeld
</text>
  </threadedComment>
  <threadedComment ref="R187" personId="{74C8B8BF-E078-EAC1-E960-A055FF65D85A}" id="{008000F2-00C9-4078-BFB8-0017004C004C}">
    <text xml:space="preserve">Textfeld
</text>
  </threadedComment>
  <threadedComment ref="S187" personId="{74C8B8BF-E078-EAC1-E960-A055FF65D85A}" id="{004C00FE-00D0-4CB0-8CC2-005600CB0096}">
    <text xml:space="preserve">Textfeld
</text>
  </threadedComment>
  <threadedComment ref="T187" personId="{74C8B8BF-E078-EAC1-E960-A055FF65D85A}" id="{005900CA-003F-438E-BF50-002400A3000F}">
    <text xml:space="preserve">Textfeld
</text>
  </threadedComment>
  <threadedComment ref="U187" personId="{74C8B8BF-E078-EAC1-E960-A055FF65D85A}" id="{005A00A3-008F-4E22-9502-0021001A0022}">
    <text xml:space="preserve">Textfeld
</text>
  </threadedComment>
  <threadedComment ref="V187" personId="{74C8B8BF-E078-EAC1-E960-A055FF65D85A}" id="{00B30041-0078-4AA9-860D-00AA00A500DA}">
    <text xml:space="preserve">Textfeld
</text>
  </threadedComment>
  <threadedComment ref="W187" personId="{74C8B8BF-E078-EAC1-E960-A055FF65D85A}" id="{00A8007A-00E4-46BF-963E-002800070038}">
    <text xml:space="preserve">Textfeld
</text>
  </threadedComment>
  <threadedComment ref="X187" personId="{74C8B8BF-E078-EAC1-E960-A055FF65D85A}" id="{00B4006D-0008-42CC-8929-00D900AA000A}">
    <text xml:space="preserve">Textfeld
</text>
  </threadedComment>
  <threadedComment ref="Y187" personId="{74C8B8BF-E078-EAC1-E960-A055FF65D85A}" id="{005C00CD-0004-470A-8A4B-007B00AF00EF}">
    <text xml:space="preserve">Textfeld
</text>
  </threadedComment>
  <threadedComment ref="Z187" personId="{74C8B8BF-E078-EAC1-E960-A055FF65D85A}" id="{00B600D5-0049-4BD8-9BE5-008900B700E9}">
    <text xml:space="preserve">Textfeld
</text>
  </threadedComment>
  <threadedComment ref="I188" personId="{1B91C401-CF4B-951C-D16A-7E79B843C6D1}" id="{007E00BC-00B8-4FC3-9405-0099003000E8}">
    <text xml:space="preserve">CO2-Wert
</text>
  </threadedComment>
  <threadedComment ref="J188" personId="{1B91C401-CF4B-951C-D16A-7E79B843C6D1}" id="{005F0089-005B-4A7E-ACB5-00DA00A600DE}">
    <text xml:space="preserve">CO2-Wert
</text>
  </threadedComment>
  <threadedComment ref="K188" personId="{1B91C401-CF4B-951C-D16A-7E79B843C6D1}" id="{005A00EA-0079-440D-B7B5-0087008B0063}">
    <text xml:space="preserve">CO2-Wert
</text>
  </threadedComment>
  <threadedComment ref="L188" personId="{1B91C401-CF4B-951C-D16A-7E79B843C6D1}" id="{002700C0-0020-4AC5-8090-00FB003000BA}">
    <text xml:space="preserve">CO2-Wert
</text>
  </threadedComment>
  <threadedComment ref="M188" personId="{1B91C401-CF4B-951C-D16A-7E79B843C6D1}" id="{00E80085-0080-4045-9A69-0051007D0054}">
    <text xml:space="preserve">CO2-Wert
</text>
  </threadedComment>
  <threadedComment ref="N188" personId="{1B91C401-CF4B-951C-D16A-7E79B843C6D1}" id="{0048001F-0093-4E8C-80F0-000100C5009A}">
    <text xml:space="preserve">CO2-Wert
</text>
  </threadedComment>
  <threadedComment ref="O188" personId="{1B91C401-CF4B-951C-D16A-7E79B843C6D1}" id="{00B20046-005E-4F2A-98BC-007D00F700E1}">
    <text xml:space="preserve">CO2-Wert
</text>
  </threadedComment>
  <threadedComment ref="P188" personId="{1B91C401-CF4B-951C-D16A-7E79B843C6D1}" id="{00CF00F5-0060-44AE-B18D-006E0086009B}">
    <text xml:space="preserve">CO2-Wert
</text>
  </threadedComment>
  <threadedComment ref="Q188" personId="{1B91C401-CF4B-951C-D16A-7E79B843C6D1}" id="{00C40081-00D8-48E7-AC54-00E600BD0062}">
    <text xml:space="preserve">CO2-Wert
</text>
  </threadedComment>
  <threadedComment ref="R188" personId="{1B91C401-CF4B-951C-D16A-7E79B843C6D1}" id="{00C900E1-0032-499C-9A6A-0076000800DD}">
    <text xml:space="preserve">CO2-Wert
</text>
  </threadedComment>
  <threadedComment ref="S188" personId="{1B91C401-CF4B-951C-D16A-7E79B843C6D1}" id="{00710083-0029-43F7-8FD9-009600F50084}">
    <text xml:space="preserve">CO2-Wert
</text>
  </threadedComment>
  <threadedComment ref="T188" personId="{1B91C401-CF4B-951C-D16A-7E79B843C6D1}" id="{001E0023-00C0-4017-9844-0048003C00BB}">
    <text xml:space="preserve">CO2-Wert
</text>
  </threadedComment>
  <threadedComment ref="U188" personId="{1B91C401-CF4B-951C-D16A-7E79B843C6D1}" id="{00420047-00C4-44C6-87F1-005A0056002D}">
    <text xml:space="preserve">CO2-Wert
</text>
  </threadedComment>
  <threadedComment ref="V188" personId="{1B91C401-CF4B-951C-D16A-7E79B843C6D1}" id="{002800BC-0093-48DC-BCBF-001600B3007D}">
    <text xml:space="preserve">CO2-Wert
</text>
  </threadedComment>
  <threadedComment ref="W188" personId="{1B91C401-CF4B-951C-D16A-7E79B843C6D1}" id="{00F60093-0002-4008-AD0A-00AE00C0007C}">
    <text xml:space="preserve">CO2-Wert
</text>
  </threadedComment>
  <threadedComment ref="X188" personId="{1B91C401-CF4B-951C-D16A-7E79B843C6D1}" id="{007300D5-0022-4256-BFFC-000000380021}">
    <text xml:space="preserve">CO2-Wert
</text>
  </threadedComment>
  <threadedComment ref="Y188" personId="{1B91C401-CF4B-951C-D16A-7E79B843C6D1}" id="{00900069-0070-4E89-9726-009A0099004C}">
    <text xml:space="preserve">CO2-Wert
</text>
  </threadedComment>
  <threadedComment ref="Z188" personId="{1B91C401-CF4B-951C-D16A-7E79B843C6D1}" id="{00BD0064-00DB-4E8E-8C10-007000150070}">
    <text xml:space="preserve">CO2-Wert
</text>
  </threadedComment>
  <threadedComment ref="I189" personId="{74C8B8BF-E078-EAC1-E960-A055FF65D85A}" id="{006A0039-0094-4EAD-8152-00A6007800ED}">
    <text xml:space="preserve">Textfeld
</text>
  </threadedComment>
  <threadedComment ref="J189" personId="{74C8B8BF-E078-EAC1-E960-A055FF65D85A}" id="{000600E1-0097-4918-A838-005200A80099}">
    <text xml:space="preserve">Textfeld
</text>
  </threadedComment>
  <threadedComment ref="K189" personId="{74C8B8BF-E078-EAC1-E960-A055FF65D85A}" id="{00400053-0048-48D7-A0F3-0057000B0007}">
    <text xml:space="preserve">Textfeld
</text>
  </threadedComment>
  <threadedComment ref="L189" personId="{74C8B8BF-E078-EAC1-E960-A055FF65D85A}" id="{003700D6-00F0-4BE5-B69F-001C002400E8}">
    <text xml:space="preserve">Textfeld
</text>
  </threadedComment>
  <threadedComment ref="M189" personId="{74C8B8BF-E078-EAC1-E960-A055FF65D85A}" id="{006900AB-0095-4754-AD08-000500340041}">
    <text xml:space="preserve">Textfeld
</text>
  </threadedComment>
  <threadedComment ref="N189" personId="{74C8B8BF-E078-EAC1-E960-A055FF65D85A}" id="{00F600A0-00F6-4AB1-855B-00B700300030}">
    <text xml:space="preserve">Textfeld
</text>
  </threadedComment>
  <threadedComment ref="O189" personId="{74C8B8BF-E078-EAC1-E960-A055FF65D85A}" id="{00CB0068-0067-4F00-8AD2-007B00BB00D6}">
    <text xml:space="preserve">Textfeld
</text>
  </threadedComment>
  <threadedComment ref="P189" personId="{74C8B8BF-E078-EAC1-E960-A055FF65D85A}" id="{00E400ED-0035-4067-B2B2-002400A50068}">
    <text xml:space="preserve">Textfeld
</text>
  </threadedComment>
  <threadedComment ref="Q189" personId="{74C8B8BF-E078-EAC1-E960-A055FF65D85A}" id="{00E100AC-0088-4079-9316-00CE0058001C}">
    <text xml:space="preserve">Textfeld
</text>
  </threadedComment>
  <threadedComment ref="R189" personId="{74C8B8BF-E078-EAC1-E960-A055FF65D85A}" id="{001E007D-00FD-41C6-B0A6-0059001E0077}">
    <text xml:space="preserve">Textfeld
</text>
  </threadedComment>
  <threadedComment ref="S189" personId="{74C8B8BF-E078-EAC1-E960-A055FF65D85A}" id="{003500F1-00CC-4417-8CAE-003500170052}">
    <text xml:space="preserve">Textfeld
</text>
  </threadedComment>
  <threadedComment ref="T189" personId="{74C8B8BF-E078-EAC1-E960-A055FF65D85A}" id="{004D0071-0003-4EFB-A537-00710088007D}">
    <text xml:space="preserve">Textfeld
</text>
  </threadedComment>
  <threadedComment ref="U189" personId="{74C8B8BF-E078-EAC1-E960-A055FF65D85A}" id="{00BD000D-00D7-4982-8FB7-0086001300FA}">
    <text xml:space="preserve">Textfeld
</text>
  </threadedComment>
  <threadedComment ref="V189" personId="{74C8B8BF-E078-EAC1-E960-A055FF65D85A}" id="{00C00010-009C-4AF0-821F-009A00EE000E}">
    <text xml:space="preserve">Textfeld
</text>
  </threadedComment>
  <threadedComment ref="W189" personId="{74C8B8BF-E078-EAC1-E960-A055FF65D85A}" id="{00090025-004E-4958-A90D-008800BA007A}">
    <text xml:space="preserve">Textfeld
</text>
  </threadedComment>
  <threadedComment ref="X189" personId="{74C8B8BF-E078-EAC1-E960-A055FF65D85A}" id="{00870010-00C1-43FE-B023-00B4009C001E}">
    <text xml:space="preserve">Textfeld
</text>
  </threadedComment>
  <threadedComment ref="Y189" personId="{74C8B8BF-E078-EAC1-E960-A055FF65D85A}" id="{0085004A-0019-462F-B741-002B00E900FD}">
    <text xml:space="preserve">Textfeld
</text>
  </threadedComment>
  <threadedComment ref="Z189" personId="{74C8B8BF-E078-EAC1-E960-A055FF65D85A}" id="{00D10097-0000-4DCD-A4A4-0043009000B1}">
    <text xml:space="preserve">Textfeld
</text>
  </threadedComment>
  <threadedComment ref="I190" personId="{1B91C401-CF4B-951C-D16A-7E79B843C6D1}" id="{0057000A-0005-4186-8C14-00FE00F400A2}">
    <text xml:space="preserve">CO2-Wert
</text>
  </threadedComment>
  <threadedComment ref="J190" personId="{1B91C401-CF4B-951C-D16A-7E79B843C6D1}" id="{00950091-0073-4D5E-B719-007700BC0089}">
    <text xml:space="preserve">CO2-Wert
</text>
  </threadedComment>
  <threadedComment ref="K190" personId="{1B91C401-CF4B-951C-D16A-7E79B843C6D1}" id="{00D300A4-0069-457E-B53D-003200DE0037}">
    <text xml:space="preserve">CO2-Wert
</text>
  </threadedComment>
  <threadedComment ref="L190" personId="{1B91C401-CF4B-951C-D16A-7E79B843C6D1}" id="{00A900D8-005E-40FB-9A52-0071003D0066}">
    <text xml:space="preserve">CO2-Wert
</text>
  </threadedComment>
  <threadedComment ref="M190" personId="{1B91C401-CF4B-951C-D16A-7E79B843C6D1}" id="{00A700FC-00A2-4861-BBD5-00AF00270051}">
    <text xml:space="preserve">CO2-Wert
</text>
  </threadedComment>
  <threadedComment ref="N190" personId="{1B91C401-CF4B-951C-D16A-7E79B843C6D1}" id="{00C1009A-00AA-4C7A-9894-0057004400D7}">
    <text xml:space="preserve">CO2-Wert
</text>
  </threadedComment>
  <threadedComment ref="O190" personId="{1B91C401-CF4B-951C-D16A-7E79B843C6D1}" id="{002A005C-00B2-4CDF-86D8-006100C7007E}">
    <text xml:space="preserve">CO2-Wert
</text>
  </threadedComment>
  <threadedComment ref="P190" personId="{1B91C401-CF4B-951C-D16A-7E79B843C6D1}" id="{00C70060-00CB-4A55-BE55-003D00C200ED}">
    <text xml:space="preserve">CO2-Wert
</text>
  </threadedComment>
  <threadedComment ref="Q190" personId="{1B91C401-CF4B-951C-D16A-7E79B843C6D1}" id="{005A0050-006A-40AF-BD61-0025004A0054}">
    <text xml:space="preserve">CO2-Wert
</text>
  </threadedComment>
  <threadedComment ref="R190" personId="{1B91C401-CF4B-951C-D16A-7E79B843C6D1}" id="{001B00D0-0012-4CC0-8BAF-00EE00770075}">
    <text xml:space="preserve">CO2-Wert
</text>
  </threadedComment>
  <threadedComment ref="S190" personId="{1B91C401-CF4B-951C-D16A-7E79B843C6D1}" id="{00080050-0018-45D5-A760-0077001400AB}">
    <text xml:space="preserve">CO2-Wert
</text>
  </threadedComment>
  <threadedComment ref="T190" personId="{1B91C401-CF4B-951C-D16A-7E79B843C6D1}" id="{00AC00BD-00E3-4845-B2BB-00A1000B00A1}">
    <text xml:space="preserve">CO2-Wert
</text>
  </threadedComment>
  <threadedComment ref="U190" personId="{1B91C401-CF4B-951C-D16A-7E79B843C6D1}" id="{00C10091-0083-4BCE-96BE-004A003A007A}">
    <text xml:space="preserve">CO2-Wert
</text>
  </threadedComment>
  <threadedComment ref="V190" personId="{1B91C401-CF4B-951C-D16A-7E79B843C6D1}" id="{006E006E-0066-4D3A-A915-004E00330033}">
    <text xml:space="preserve">CO2-Wert
</text>
  </threadedComment>
  <threadedComment ref="W190" personId="{1B91C401-CF4B-951C-D16A-7E79B843C6D1}" id="{00C700A3-008C-4133-9DDE-00C900910050}">
    <text xml:space="preserve">CO2-Wert
</text>
  </threadedComment>
  <threadedComment ref="X190" personId="{1B91C401-CF4B-951C-D16A-7E79B843C6D1}" id="{00900048-002C-4BFB-AB2D-001E007000AB}">
    <text xml:space="preserve">CO2-Wert
</text>
  </threadedComment>
  <threadedComment ref="Y190" personId="{1B91C401-CF4B-951C-D16A-7E79B843C6D1}" id="{00150052-0011-4DB3-B855-00F700990067}">
    <text xml:space="preserve">CO2-Wert
</text>
  </threadedComment>
  <threadedComment ref="Z190" personId="{1B91C401-CF4B-951C-D16A-7E79B843C6D1}" id="{003D00ED-00B1-4975-A6F8-00AB005F0010}">
    <text xml:space="preserve">CO2-Wert
</text>
  </threadedComment>
  <threadedComment ref="I191" personId="{74C8B8BF-E078-EAC1-E960-A055FF65D85A}" id="{00810042-003A-4C9B-94F0-009D003B0034}">
    <text xml:space="preserve">Textfeld
</text>
  </threadedComment>
  <threadedComment ref="J191" personId="{74C8B8BF-E078-EAC1-E960-A055FF65D85A}" id="{00AB0017-0007-4D8F-BD5E-0092007200EE}">
    <text xml:space="preserve">Textfeld
</text>
  </threadedComment>
  <threadedComment ref="K191" personId="{74C8B8BF-E078-EAC1-E960-A055FF65D85A}" id="{006200A2-005F-4100-8360-00F1001A00DF}">
    <text xml:space="preserve">Textfeld
</text>
  </threadedComment>
  <threadedComment ref="L191" personId="{74C8B8BF-E078-EAC1-E960-A055FF65D85A}" id="{00EC001A-0019-47FF-98A4-0057002D00E5}">
    <text xml:space="preserve">Textfeld
</text>
  </threadedComment>
  <threadedComment ref="M191" personId="{74C8B8BF-E078-EAC1-E960-A055FF65D85A}" id="{0010009D-0060-48FE-A0B5-0023002D001C}">
    <text xml:space="preserve">Textfeld
</text>
  </threadedComment>
  <threadedComment ref="N191" personId="{74C8B8BF-E078-EAC1-E960-A055FF65D85A}" id="{00120075-001D-4817-9A7E-008000D9008F}">
    <text xml:space="preserve">Textfeld
</text>
  </threadedComment>
  <threadedComment ref="O191" personId="{74C8B8BF-E078-EAC1-E960-A055FF65D85A}" id="{002D00B0-008C-4362-AE01-00E60010008E}">
    <text xml:space="preserve">Textfeld
</text>
  </threadedComment>
  <threadedComment ref="P191" personId="{74C8B8BF-E078-EAC1-E960-A055FF65D85A}" id="{00F90040-004B-47F3-98EB-002100E20090}">
    <text xml:space="preserve">Textfeld
</text>
  </threadedComment>
  <threadedComment ref="Q191" personId="{74C8B8BF-E078-EAC1-E960-A055FF65D85A}" id="{00A400C2-00D2-4F90-BC12-009000850012}">
    <text xml:space="preserve">Textfeld
</text>
  </threadedComment>
  <threadedComment ref="R191" personId="{74C8B8BF-E078-EAC1-E960-A055FF65D85A}" id="{00AB003D-00D0-44D5-8F52-00B800FF00FB}">
    <text xml:space="preserve">Textfeld
</text>
  </threadedComment>
  <threadedComment ref="S191" personId="{74C8B8BF-E078-EAC1-E960-A055FF65D85A}" id="{00CB00A9-0035-445F-B5CD-00A4001E00A2}">
    <text xml:space="preserve">Textfeld
</text>
  </threadedComment>
  <threadedComment ref="T191" personId="{74C8B8BF-E078-EAC1-E960-A055FF65D85A}" id="{00050028-0019-4EE0-A73D-007C0070003B}">
    <text xml:space="preserve">Textfeld
</text>
  </threadedComment>
  <threadedComment ref="U191" personId="{74C8B8BF-E078-EAC1-E960-A055FF65D85A}" id="{0043009D-003E-46A2-A132-00B8001E00E3}">
    <text xml:space="preserve">Textfeld
</text>
  </threadedComment>
  <threadedComment ref="V191" personId="{74C8B8BF-E078-EAC1-E960-A055FF65D85A}" id="{000800FD-0000-4B2E-BFBD-007B0035002C}">
    <text xml:space="preserve">Textfeld
</text>
  </threadedComment>
  <threadedComment ref="W191" personId="{74C8B8BF-E078-EAC1-E960-A055FF65D85A}" id="{0019002B-000D-491A-8D80-0086001B0013}">
    <text xml:space="preserve">Textfeld
</text>
  </threadedComment>
  <threadedComment ref="X191" personId="{74C8B8BF-E078-EAC1-E960-A055FF65D85A}" id="{007B0042-000B-4D35-AFF7-0048004100D6}">
    <text xml:space="preserve">Textfeld
</text>
  </threadedComment>
  <threadedComment ref="Y191" personId="{74C8B8BF-E078-EAC1-E960-A055FF65D85A}" id="{002C0018-00D6-4B15-A13F-006200BD00A0}">
    <text xml:space="preserve">Textfeld
</text>
  </threadedComment>
  <threadedComment ref="Z191" personId="{74C8B8BF-E078-EAC1-E960-A055FF65D85A}" id="{00560086-0084-4F63-811D-00F300D500FF}">
    <text xml:space="preserve">Textfeld
</text>
  </threadedComment>
  <threadedComment ref="I192" personId="{1B91C401-CF4B-951C-D16A-7E79B843C6D1}" id="{00410045-0070-4D07-BE94-0080003C00E7}">
    <text xml:space="preserve">CO2-Wert
</text>
  </threadedComment>
  <threadedComment ref="J192" personId="{1B91C401-CF4B-951C-D16A-7E79B843C6D1}" id="{009F0054-00E6-4CA0-97C8-0034002F006E}">
    <text xml:space="preserve">CO2-Wert
</text>
  </threadedComment>
  <threadedComment ref="K192" personId="{1B91C401-CF4B-951C-D16A-7E79B843C6D1}" id="{008A0087-00FE-458E-9F4B-00D900080046}">
    <text xml:space="preserve">CO2-Wert
</text>
  </threadedComment>
  <threadedComment ref="L192" personId="{1B91C401-CF4B-951C-D16A-7E79B843C6D1}" id="{00A20074-0058-45D5-A16C-0037001C00F3}">
    <text xml:space="preserve">CO2-Wert
</text>
  </threadedComment>
  <threadedComment ref="M192" personId="{1B91C401-CF4B-951C-D16A-7E79B843C6D1}" id="{002600AB-00BD-4363-88AA-00E4007D0028}">
    <text xml:space="preserve">CO2-Wert
</text>
  </threadedComment>
  <threadedComment ref="N192" personId="{1B91C401-CF4B-951C-D16A-7E79B843C6D1}" id="{005F0088-00C3-4B86-A164-006B0036002B}">
    <text xml:space="preserve">CO2-Wert
</text>
  </threadedComment>
  <threadedComment ref="O192" personId="{1B91C401-CF4B-951C-D16A-7E79B843C6D1}" id="{004E0088-0054-4970-B506-008E00C0001A}">
    <text xml:space="preserve">CO2-Wert
</text>
  </threadedComment>
  <threadedComment ref="P192" personId="{1B91C401-CF4B-951C-D16A-7E79B843C6D1}" id="{0073008E-007D-4D2D-87C5-002E005400DF}">
    <text xml:space="preserve">CO2-Wert
</text>
  </threadedComment>
  <threadedComment ref="Q192" personId="{1B91C401-CF4B-951C-D16A-7E79B843C6D1}" id="{0099000E-00ED-4735-A30A-00EE00E60005}">
    <text xml:space="preserve">CO2-Wert
</text>
  </threadedComment>
  <threadedComment ref="R192" personId="{1B91C401-CF4B-951C-D16A-7E79B843C6D1}" id="{00DF003C-006B-46F4-B9C0-0065008B00D8}">
    <text xml:space="preserve">CO2-Wert
</text>
  </threadedComment>
  <threadedComment ref="S192" personId="{1B91C401-CF4B-951C-D16A-7E79B843C6D1}" id="{00E70091-008E-419F-B042-004E000100FC}">
    <text xml:space="preserve">CO2-Wert
</text>
  </threadedComment>
  <threadedComment ref="T192" personId="{1B91C401-CF4B-951C-D16A-7E79B843C6D1}" id="{00800067-00B0-414B-97C0-00940090005C}">
    <text xml:space="preserve">CO2-Wert
</text>
  </threadedComment>
  <threadedComment ref="U192" personId="{1B91C401-CF4B-951C-D16A-7E79B843C6D1}" id="{007C0025-0086-45C4-904D-00440053004F}">
    <text xml:space="preserve">CO2-Wert
</text>
  </threadedComment>
  <threadedComment ref="V192" personId="{1B91C401-CF4B-951C-D16A-7E79B843C6D1}" id="{00A700CA-000F-4D05-BDFA-008B00BE00CD}">
    <text xml:space="preserve">CO2-Wert
</text>
  </threadedComment>
  <threadedComment ref="W192" personId="{1B91C401-CF4B-951C-D16A-7E79B843C6D1}" id="{007B001F-009D-4EDE-A9CE-000B00B40029}">
    <text xml:space="preserve">CO2-Wert
</text>
  </threadedComment>
  <threadedComment ref="X192" personId="{1B91C401-CF4B-951C-D16A-7E79B843C6D1}" id="{00690020-00B8-4C18-9DEF-008B00650048}">
    <text xml:space="preserve">CO2-Wert
</text>
  </threadedComment>
  <threadedComment ref="Y192" personId="{1B91C401-CF4B-951C-D16A-7E79B843C6D1}" id="{003A0026-00E3-4752-BBD4-00F6003D0073}">
    <text xml:space="preserve">CO2-Wert
</text>
  </threadedComment>
  <threadedComment ref="Z192" personId="{1B91C401-CF4B-951C-D16A-7E79B843C6D1}" id="{00A000CE-00D3-4CF6-A4C9-006A005B003C}">
    <text xml:space="preserve">CO2-Wert
</text>
  </threadedComment>
  <threadedComment ref="I193" personId="{74C8B8BF-E078-EAC1-E960-A055FF65D85A}" id="{0042001B-00B9-49AB-AA39-00BB0068004C}">
    <text xml:space="preserve">Textfeld
</text>
  </threadedComment>
  <threadedComment ref="J193" personId="{74C8B8BF-E078-EAC1-E960-A055FF65D85A}" id="{00040016-00EB-4FC5-B704-00BA00E0001F}">
    <text xml:space="preserve">Textfeld
</text>
  </threadedComment>
  <threadedComment ref="K193" personId="{74C8B8BF-E078-EAC1-E960-A055FF65D85A}" id="{00A90041-0071-4A2D-A352-0089004000A2}">
    <text xml:space="preserve">Textfeld
</text>
  </threadedComment>
  <threadedComment ref="L193" personId="{74C8B8BF-E078-EAC1-E960-A055FF65D85A}" id="{00D0002D-00B3-4307-BF53-002500AA00BB}">
    <text xml:space="preserve">Textfeld
</text>
  </threadedComment>
  <threadedComment ref="M193" personId="{74C8B8BF-E078-EAC1-E960-A055FF65D85A}" id="{00E50002-00FE-4609-9E7E-00010050004B}">
    <text xml:space="preserve">Textfeld
</text>
  </threadedComment>
  <threadedComment ref="N193" personId="{74C8B8BF-E078-EAC1-E960-A055FF65D85A}" id="{000A0031-009B-43F7-AC69-00F8001D0070}">
    <text xml:space="preserve">Textfeld
</text>
  </threadedComment>
  <threadedComment ref="O193" personId="{74C8B8BF-E078-EAC1-E960-A055FF65D85A}" id="{006D00C2-00F7-4C1B-A9D8-00340046007C}">
    <text xml:space="preserve">Textfeld
</text>
  </threadedComment>
  <threadedComment ref="P193" personId="{74C8B8BF-E078-EAC1-E960-A055FF65D85A}" id="{0016001A-0067-45AE-A3F5-009F000000DA}">
    <text xml:space="preserve">Textfeld
</text>
  </threadedComment>
  <threadedComment ref="Q193" personId="{74C8B8BF-E078-EAC1-E960-A055FF65D85A}" id="{00A400E8-00ED-4FFB-B50E-00BC005B0089}">
    <text xml:space="preserve">Textfeld
</text>
  </threadedComment>
  <threadedComment ref="R193" personId="{74C8B8BF-E078-EAC1-E960-A055FF65D85A}" id="{006200A9-00A4-40D1-A134-00E8009D00C9}">
    <text xml:space="preserve">Textfeld
</text>
  </threadedComment>
  <threadedComment ref="S193" personId="{74C8B8BF-E078-EAC1-E960-A055FF65D85A}" id="{002B000A-00EF-46FC-93DB-0010004F006C}">
    <text xml:space="preserve">Textfeld
</text>
  </threadedComment>
  <threadedComment ref="T193" personId="{74C8B8BF-E078-EAC1-E960-A055FF65D85A}" id="{00E70049-0087-4031-A77E-007D001F0087}">
    <text xml:space="preserve">Textfeld
</text>
  </threadedComment>
  <threadedComment ref="U193" personId="{74C8B8BF-E078-EAC1-E960-A055FF65D85A}" id="{00C9008E-005D-4BA8-A3A1-00E800C40052}">
    <text xml:space="preserve">Textfeld
</text>
  </threadedComment>
  <threadedComment ref="V193" personId="{74C8B8BF-E078-EAC1-E960-A055FF65D85A}" id="{008F00C2-00D5-4FB7-90B8-005D008F00A9}">
    <text xml:space="preserve">Textfeld
</text>
  </threadedComment>
  <threadedComment ref="W193" personId="{74C8B8BF-E078-EAC1-E960-A055FF65D85A}" id="{00DB00BC-0034-4204-B034-000F006C0021}">
    <text xml:space="preserve">Textfeld
</text>
  </threadedComment>
  <threadedComment ref="X193" personId="{74C8B8BF-E078-EAC1-E960-A055FF65D85A}" id="{00A200AB-009D-416F-A65C-00CC00F9008B}">
    <text xml:space="preserve">Textfeld
</text>
  </threadedComment>
  <threadedComment ref="Y193" personId="{74C8B8BF-E078-EAC1-E960-A055FF65D85A}" id="{007E0026-0051-4781-A0FB-002200F40067}">
    <text xml:space="preserve">Textfeld
</text>
  </threadedComment>
  <threadedComment ref="Z193" personId="{74C8B8BF-E078-EAC1-E960-A055FF65D85A}" id="{00D50074-00E4-4166-A359-0001007D00D8}">
    <text xml:space="preserve">Textfeld
</text>
  </threadedComment>
  <threadedComment ref="I194" personId="{1B91C401-CF4B-951C-D16A-7E79B843C6D1}" id="{00F0001B-004C-4249-AAA2-007F000E00F8}">
    <text xml:space="preserve">CO2-Wert
</text>
  </threadedComment>
  <threadedComment ref="J194" personId="{1B91C401-CF4B-951C-D16A-7E79B843C6D1}" id="{00FB0010-0095-4881-ADFC-004A003A0061}">
    <text xml:space="preserve">CO2-Wert
</text>
  </threadedComment>
  <threadedComment ref="K194" personId="{1B91C401-CF4B-951C-D16A-7E79B843C6D1}" id="{00320077-0028-42E6-89A7-005E000900E6}">
    <text xml:space="preserve">CO2-Wert
</text>
  </threadedComment>
  <threadedComment ref="L194" personId="{1B91C401-CF4B-951C-D16A-7E79B843C6D1}" id="{00D700EE-00D7-43C9-80B2-0028005C00D7}">
    <text xml:space="preserve">CO2-Wert
</text>
  </threadedComment>
  <threadedComment ref="M194" personId="{1B91C401-CF4B-951C-D16A-7E79B843C6D1}" id="{00250015-0086-4FA7-9376-000300BF0083}">
    <text xml:space="preserve">CO2-Wert
</text>
  </threadedComment>
  <threadedComment ref="N194" personId="{1B91C401-CF4B-951C-D16A-7E79B843C6D1}" id="{009E0025-0098-4FFD-B3C1-00F7003C006F}">
    <text xml:space="preserve">CO2-Wert
</text>
  </threadedComment>
  <threadedComment ref="O194" personId="{1B91C401-CF4B-951C-D16A-7E79B843C6D1}" id="{00590083-005C-46D2-9678-001800780096}">
    <text xml:space="preserve">CO2-Wert
</text>
  </threadedComment>
  <threadedComment ref="P194" personId="{1B91C401-CF4B-951C-D16A-7E79B843C6D1}" id="{001B00E3-00E9-4781-9A8A-000500B0004C}">
    <text xml:space="preserve">CO2-Wert
</text>
  </threadedComment>
  <threadedComment ref="Q194" personId="{1B91C401-CF4B-951C-D16A-7E79B843C6D1}" id="{00AB0091-004C-4C36-8535-00D2007400B3}">
    <text xml:space="preserve">CO2-Wert
</text>
  </threadedComment>
  <threadedComment ref="R194" personId="{1B91C401-CF4B-951C-D16A-7E79B843C6D1}" id="{00080092-0017-46AD-8AC3-00C200C700E1}">
    <text xml:space="preserve">CO2-Wert
</text>
  </threadedComment>
  <threadedComment ref="S194" personId="{1B91C401-CF4B-951C-D16A-7E79B843C6D1}" id="{00BC00CA-00DD-44D5-849B-001B000E000D}">
    <text xml:space="preserve">CO2-Wert
</text>
  </threadedComment>
  <threadedComment ref="T194" personId="{1B91C401-CF4B-951C-D16A-7E79B843C6D1}" id="{00D4004D-0047-4914-93F8-0073001C0054}">
    <text xml:space="preserve">CO2-Wert
</text>
  </threadedComment>
  <threadedComment ref="U194" personId="{1B91C401-CF4B-951C-D16A-7E79B843C6D1}" id="{008C0020-00C1-4F6D-AD9E-004300C600A5}">
    <text xml:space="preserve">CO2-Wert
</text>
  </threadedComment>
  <threadedComment ref="V194" personId="{1B91C401-CF4B-951C-D16A-7E79B843C6D1}" id="{00EC00A1-00C1-4FCA-BAA2-005900850099}">
    <text xml:space="preserve">CO2-Wert
</text>
  </threadedComment>
  <threadedComment ref="W194" personId="{1B91C401-CF4B-951C-D16A-7E79B843C6D1}" id="{00E00082-00BC-477B-B9AE-009C0025001A}">
    <text xml:space="preserve">CO2-Wert
</text>
  </threadedComment>
  <threadedComment ref="X194" personId="{1B91C401-CF4B-951C-D16A-7E79B843C6D1}" id="{009F0032-003A-42B2-A49C-00B20093000E}">
    <text xml:space="preserve">CO2-Wert
</text>
  </threadedComment>
  <threadedComment ref="Y194" personId="{1B91C401-CF4B-951C-D16A-7E79B843C6D1}" id="{0033005B-00D0-42CD-85CA-00FF003000AD}">
    <text xml:space="preserve">CO2-Wert
</text>
  </threadedComment>
  <threadedComment ref="Z194" personId="{1B91C401-CF4B-951C-D16A-7E79B843C6D1}" id="{00B9005B-00DF-4610-BD62-008200720027}">
    <text xml:space="preserve">CO2-Wert
</text>
  </threadedComment>
  <threadedComment ref="I195" personId="{74C8B8BF-E078-EAC1-E960-A055FF65D85A}" id="{00EB00A7-00C7-4D2C-B96F-0069007700BA}">
    <text xml:space="preserve">Textfeld
</text>
  </threadedComment>
  <threadedComment ref="J195" personId="{74C8B8BF-E078-EAC1-E960-A055FF65D85A}" id="{0047006C-001A-4FCA-92D4-001A0048001F}">
    <text xml:space="preserve">Textfeld
</text>
  </threadedComment>
  <threadedComment ref="K195" personId="{74C8B8BF-E078-EAC1-E960-A055FF65D85A}" id="{001400E4-00D1-4B83-8663-00E6006F00E7}">
    <text xml:space="preserve">Textfeld
</text>
  </threadedComment>
  <threadedComment ref="L195" personId="{74C8B8BF-E078-EAC1-E960-A055FF65D85A}" id="{004300C1-00C6-4279-8898-005F00A00018}">
    <text xml:space="preserve">Textfeld
</text>
  </threadedComment>
  <threadedComment ref="M195" personId="{74C8B8BF-E078-EAC1-E960-A055FF65D85A}" id="{00240037-00C1-4EEA-B82A-009D00DF0021}">
    <text xml:space="preserve">Textfeld
</text>
  </threadedComment>
  <threadedComment ref="N195" personId="{74C8B8BF-E078-EAC1-E960-A055FF65D85A}" id="{009B00EB-0014-4C61-B66F-00AD002100C9}">
    <text xml:space="preserve">Textfeld
</text>
  </threadedComment>
  <threadedComment ref="O195" personId="{74C8B8BF-E078-EAC1-E960-A055FF65D85A}" id="{00BD0067-00D9-43EC-9E2A-00690057003A}">
    <text xml:space="preserve">Textfeld
</text>
  </threadedComment>
  <threadedComment ref="P195" personId="{74C8B8BF-E078-EAC1-E960-A055FF65D85A}" id="{00EC0023-000A-4829-B848-007800DC0081}">
    <text xml:space="preserve">Textfeld
</text>
  </threadedComment>
  <threadedComment ref="Q195" personId="{74C8B8BF-E078-EAC1-E960-A055FF65D85A}" id="{00480066-0040-4CD9-957A-00BA00F000D1}">
    <text xml:space="preserve">Textfeld
</text>
  </threadedComment>
  <threadedComment ref="R195" personId="{74C8B8BF-E078-EAC1-E960-A055FF65D85A}" id="{00F10049-006F-48C6-9B90-001C0080003A}">
    <text xml:space="preserve">Textfeld
</text>
  </threadedComment>
  <threadedComment ref="S195" personId="{74C8B8BF-E078-EAC1-E960-A055FF65D85A}" id="{002C0070-0095-4800-8F48-0033003000C3}">
    <text xml:space="preserve">Textfeld
</text>
  </threadedComment>
  <threadedComment ref="T195" personId="{74C8B8BF-E078-EAC1-E960-A055FF65D85A}" id="{000C00BD-0012-4C59-8054-00FD00B00039}">
    <text xml:space="preserve">Textfeld
</text>
  </threadedComment>
  <threadedComment ref="U195" personId="{74C8B8BF-E078-EAC1-E960-A055FF65D85A}" id="{004A0092-004C-4D57-925E-00390006006D}">
    <text xml:space="preserve">Textfeld
</text>
  </threadedComment>
  <threadedComment ref="V195" personId="{74C8B8BF-E078-EAC1-E960-A055FF65D85A}" id="{003500FC-000F-4523-A8DC-0072008E001D}">
    <text xml:space="preserve">Textfeld
</text>
  </threadedComment>
  <threadedComment ref="W195" personId="{74C8B8BF-E078-EAC1-E960-A055FF65D85A}" id="{0038008A-0052-4927-95BB-00D10073007D}">
    <text xml:space="preserve">Textfeld
</text>
  </threadedComment>
  <threadedComment ref="X195" personId="{74C8B8BF-E078-EAC1-E960-A055FF65D85A}" id="{009D009E-0037-4ACD-B7A3-001600F9006F}">
    <text xml:space="preserve">Textfeld
</text>
  </threadedComment>
  <threadedComment ref="Y195" personId="{74C8B8BF-E078-EAC1-E960-A055FF65D85A}" id="{006200C2-007A-4FF7-887F-00B300B9005F}">
    <text xml:space="preserve">Textfeld
</text>
  </threadedComment>
  <threadedComment ref="Z195" personId="{74C8B8BF-E078-EAC1-E960-A055FF65D85A}" id="{00760086-00E9-4E1E-A038-007F003C002B}">
    <text xml:space="preserve">Textfeld
</text>
  </threadedComment>
  <threadedComment ref="I196" personId="{1B91C401-CF4B-951C-D16A-7E79B843C6D1}" id="{00F40061-00D0-40B9-B94C-009D007700F3}">
    <text xml:space="preserve">CO2-Wert
</text>
  </threadedComment>
  <threadedComment ref="J196" personId="{1B91C401-CF4B-951C-D16A-7E79B843C6D1}" id="{00CE00FD-0070-4D7B-8DA2-004100670052}">
    <text xml:space="preserve">CO2-Wert
</text>
  </threadedComment>
  <threadedComment ref="K196" personId="{1B91C401-CF4B-951C-D16A-7E79B843C6D1}" id="{003C0013-0051-48E8-BB2F-0068003600D0}">
    <text xml:space="preserve">CO2-Wert
</text>
  </threadedComment>
  <threadedComment ref="L196" personId="{1B91C401-CF4B-951C-D16A-7E79B843C6D1}" id="{009B0055-00BE-4D55-85F3-00A20088006E}">
    <text xml:space="preserve">CO2-Wert
</text>
  </threadedComment>
  <threadedComment ref="M196" personId="{1B91C401-CF4B-951C-D16A-7E79B843C6D1}" id="{00B20025-00DF-4E99-8FF2-0016001F0061}">
    <text xml:space="preserve">CO2-Wert
</text>
  </threadedComment>
  <threadedComment ref="N196" personId="{1B91C401-CF4B-951C-D16A-7E79B843C6D1}" id="{000A0021-00D4-4C25-A96C-007200850058}">
    <text xml:space="preserve">CO2-Wert
</text>
  </threadedComment>
  <threadedComment ref="O196" personId="{1B91C401-CF4B-951C-D16A-7E79B843C6D1}" id="{00ED00C5-007C-4F39-94B4-0002006A002C}">
    <text xml:space="preserve">CO2-Wert
</text>
  </threadedComment>
  <threadedComment ref="P196" personId="{1B91C401-CF4B-951C-D16A-7E79B843C6D1}" id="{00F8006A-00E2-4A62-953B-00DB005B003B}">
    <text xml:space="preserve">CO2-Wert
</text>
  </threadedComment>
  <threadedComment ref="Q196" personId="{1B91C401-CF4B-951C-D16A-7E79B843C6D1}" id="{002F007A-0096-4B35-8FDC-003400860075}">
    <text xml:space="preserve">CO2-Wert
</text>
  </threadedComment>
  <threadedComment ref="R196" personId="{1B91C401-CF4B-951C-D16A-7E79B843C6D1}" id="{007700E9-00B2-4ACC-8AD3-001500FC00E5}">
    <text xml:space="preserve">CO2-Wert
</text>
  </threadedComment>
  <threadedComment ref="S196" personId="{1B91C401-CF4B-951C-D16A-7E79B843C6D1}" id="{00810061-009F-4F48-AA43-001B00760096}">
    <text xml:space="preserve">CO2-Wert
</text>
  </threadedComment>
  <threadedComment ref="T196" personId="{1B91C401-CF4B-951C-D16A-7E79B843C6D1}" id="{00AD00E7-008D-48F9-8FF7-00D500A400EC}">
    <text xml:space="preserve">CO2-Wert
</text>
  </threadedComment>
  <threadedComment ref="U196" personId="{1B91C401-CF4B-951C-D16A-7E79B843C6D1}" id="{00650016-0015-4AA7-8291-00A3002A00CF}">
    <text xml:space="preserve">CO2-Wert
</text>
  </threadedComment>
  <threadedComment ref="V196" personId="{1B91C401-CF4B-951C-D16A-7E79B843C6D1}" id="{00DE0007-0007-4D50-A124-002800F90082}">
    <text xml:space="preserve">CO2-Wert
</text>
  </threadedComment>
  <threadedComment ref="W196" personId="{1B91C401-CF4B-951C-D16A-7E79B843C6D1}" id="{00AF0092-00F3-4F4E-93DD-00E8002C00AF}">
    <text xml:space="preserve">CO2-Wert
</text>
  </threadedComment>
  <threadedComment ref="X196" personId="{1B91C401-CF4B-951C-D16A-7E79B843C6D1}" id="{006E001F-0054-445C-B717-0052006000B8}">
    <text xml:space="preserve">CO2-Wert
</text>
  </threadedComment>
  <threadedComment ref="Y196" personId="{1B91C401-CF4B-951C-D16A-7E79B843C6D1}" id="{00330042-0049-42C7-BBAF-004E002900E2}">
    <text xml:space="preserve">CO2-Wert
</text>
  </threadedComment>
  <threadedComment ref="Z196" personId="{1B91C401-CF4B-951C-D16A-7E79B843C6D1}" id="{008B009D-00D0-4D78-8272-009A00460039}">
    <text xml:space="preserve">CO2-Wert
</text>
  </threadedComment>
  <threadedComment ref="I197" personId="{74C8B8BF-E078-EAC1-E960-A055FF65D85A}" id="{00310016-0033-439B-AD4E-0090000C009A}">
    <text xml:space="preserve">Textfeld
</text>
  </threadedComment>
  <threadedComment ref="J197" personId="{74C8B8BF-E078-EAC1-E960-A055FF65D85A}" id="{006700AB-00CB-4C16-A8B3-004C006F00CA}">
    <text xml:space="preserve">Textfeld
</text>
  </threadedComment>
  <threadedComment ref="K197" personId="{74C8B8BF-E078-EAC1-E960-A055FF65D85A}" id="{005D00C3-00F3-4E0E-8396-002900FF0016}">
    <text xml:space="preserve">Textfeld
</text>
  </threadedComment>
  <threadedComment ref="L197" personId="{74C8B8BF-E078-EAC1-E960-A055FF65D85A}" id="{0072001D-003C-4E03-8B89-008C006E00CE}">
    <text xml:space="preserve">Textfeld
</text>
  </threadedComment>
  <threadedComment ref="M197" personId="{74C8B8BF-E078-EAC1-E960-A055FF65D85A}" id="{00E70084-00D2-4CE4-B168-006F008E008E}">
    <text xml:space="preserve">Textfeld
</text>
  </threadedComment>
  <threadedComment ref="N197" personId="{74C8B8BF-E078-EAC1-E960-A055FF65D85A}" id="{00290041-002D-45F0-BC95-009E0066009E}">
    <text xml:space="preserve">Textfeld
</text>
  </threadedComment>
  <threadedComment ref="O197" personId="{74C8B8BF-E078-EAC1-E960-A055FF65D85A}" id="{003D00C0-0049-4A51-9E71-00B400960091}">
    <text xml:space="preserve">Textfeld
</text>
  </threadedComment>
  <threadedComment ref="P197" personId="{74C8B8BF-E078-EAC1-E960-A055FF65D85A}" id="{00BB006B-00B6-4EE5-99A9-000B00DF0096}">
    <text xml:space="preserve">Textfeld
</text>
  </threadedComment>
  <threadedComment ref="Q197" personId="{74C8B8BF-E078-EAC1-E960-A055FF65D85A}" id="{00A400DF-0057-44E0-ACE1-001A002E00C5}">
    <text xml:space="preserve">Textfeld
</text>
  </threadedComment>
  <threadedComment ref="R197" personId="{74C8B8BF-E078-EAC1-E960-A055FF65D85A}" id="{00B80023-0047-47BD-9A35-00A7002D00B1}">
    <text xml:space="preserve">Textfeld
</text>
  </threadedComment>
  <threadedComment ref="S197" personId="{74C8B8BF-E078-EAC1-E960-A055FF65D85A}" id="{00F90016-0098-49DB-B6CB-00870051006D}">
    <text xml:space="preserve">Textfeld
</text>
  </threadedComment>
  <threadedComment ref="T197" personId="{74C8B8BF-E078-EAC1-E960-A055FF65D85A}" id="{00700042-00EF-4061-8F2F-002F00DA00BC}">
    <text xml:space="preserve">Textfeld
</text>
  </threadedComment>
  <threadedComment ref="U197" personId="{74C8B8BF-E078-EAC1-E960-A055FF65D85A}" id="{00F2009B-006B-4B40-9C43-000400DB0013}">
    <text xml:space="preserve">Textfeld
</text>
  </threadedComment>
  <threadedComment ref="V197" personId="{74C8B8BF-E078-EAC1-E960-A055FF65D85A}" id="{00090035-0032-445B-8E10-00C200670003}">
    <text xml:space="preserve">Textfeld
</text>
  </threadedComment>
  <threadedComment ref="W197" personId="{74C8B8BF-E078-EAC1-E960-A055FF65D85A}" id="{00470063-0055-4EAF-BD6C-00AF003600C4}">
    <text xml:space="preserve">Textfeld
</text>
  </threadedComment>
  <threadedComment ref="X197" personId="{74C8B8BF-E078-EAC1-E960-A055FF65D85A}" id="{0089003D-00B1-4F91-BCEB-0093005900B2}">
    <text xml:space="preserve">Textfeld
</text>
  </threadedComment>
  <threadedComment ref="Y197" personId="{74C8B8BF-E078-EAC1-E960-A055FF65D85A}" id="{00820070-00F4-4CAF-9599-000400AE0098}">
    <text xml:space="preserve">Textfeld
</text>
  </threadedComment>
  <threadedComment ref="Z197" personId="{74C8B8BF-E078-EAC1-E960-A055FF65D85A}" id="{00A20031-00A0-40BC-90FA-00B200E50090}">
    <text xml:space="preserve">Textfeld
</text>
  </threadedComment>
  <threadedComment ref="I198" personId="{1B91C401-CF4B-951C-D16A-7E79B843C6D1}" id="{000B003B-00E9-4F1B-877B-00FD00A300DF}">
    <text xml:space="preserve">CO2-Wert
</text>
  </threadedComment>
  <threadedComment ref="J198" personId="{1B91C401-CF4B-951C-D16A-7E79B843C6D1}" id="{0009003B-00A6-459E-8300-003400EA003D}">
    <text xml:space="preserve">CO2-Wert
</text>
  </threadedComment>
  <threadedComment ref="K198" personId="{1B91C401-CF4B-951C-D16A-7E79B843C6D1}" id="{004E00A4-003A-4A35-B8C8-0093001F006C}">
    <text xml:space="preserve">CO2-Wert
</text>
  </threadedComment>
  <threadedComment ref="L198" personId="{1B91C401-CF4B-951C-D16A-7E79B843C6D1}" id="{009800A6-0078-4806-A87B-00F9001300F8}">
    <text xml:space="preserve">CO2-Wert
</text>
  </threadedComment>
  <threadedComment ref="M198" personId="{1B91C401-CF4B-951C-D16A-7E79B843C6D1}" id="{006C0044-00EA-47C6-B0A1-000C000400DF}">
    <text xml:space="preserve">CO2-Wert
</text>
  </threadedComment>
  <threadedComment ref="N198" personId="{1B91C401-CF4B-951C-D16A-7E79B843C6D1}" id="{00CD00B5-001D-4E29-89F6-0035003E008C}">
    <text xml:space="preserve">CO2-Wert
</text>
  </threadedComment>
  <threadedComment ref="O198" personId="{1B91C401-CF4B-951C-D16A-7E79B843C6D1}" id="{008400F2-00D0-41AB-843B-00FA007A00C9}">
    <text xml:space="preserve">CO2-Wert
</text>
  </threadedComment>
  <threadedComment ref="P198" personId="{1B91C401-CF4B-951C-D16A-7E79B843C6D1}" id="{00F400AC-0073-4A92-BDC7-006B00DA008A}">
    <text xml:space="preserve">CO2-Wert
</text>
  </threadedComment>
  <threadedComment ref="Q198" personId="{1B91C401-CF4B-951C-D16A-7E79B843C6D1}" id="{008B000D-0011-403F-BB98-00E0005F0012}">
    <text xml:space="preserve">CO2-Wert
</text>
  </threadedComment>
  <threadedComment ref="R198" personId="{1B91C401-CF4B-951C-D16A-7E79B843C6D1}" id="{0015001E-0037-4676-944B-00F2004D0053}">
    <text xml:space="preserve">CO2-Wert
</text>
  </threadedComment>
  <threadedComment ref="S198" personId="{1B91C401-CF4B-951C-D16A-7E79B843C6D1}" id="{006D00BF-0038-4C4C-A41E-007100BA00D3}">
    <text xml:space="preserve">CO2-Wert
</text>
  </threadedComment>
  <threadedComment ref="T198" personId="{1B91C401-CF4B-951C-D16A-7E79B843C6D1}" id="{00F500F0-0001-4DE3-98C4-0007001F0092}">
    <text xml:space="preserve">CO2-Wert
</text>
  </threadedComment>
  <threadedComment ref="U198" personId="{1B91C401-CF4B-951C-D16A-7E79B843C6D1}" id="{00260077-00B5-4031-965A-003300010038}">
    <text xml:space="preserve">CO2-Wert
</text>
  </threadedComment>
  <threadedComment ref="V198" personId="{1B91C401-CF4B-951C-D16A-7E79B843C6D1}" id="{0081007F-00F3-4E2D-8E26-00F500C1009F}">
    <text xml:space="preserve">CO2-Wert
</text>
  </threadedComment>
  <threadedComment ref="W198" personId="{1B91C401-CF4B-951C-D16A-7E79B843C6D1}" id="{004E00CB-0083-46A9-9054-00BD00A000A4}">
    <text xml:space="preserve">CO2-Wert
</text>
  </threadedComment>
  <threadedComment ref="X198" personId="{1B91C401-CF4B-951C-D16A-7E79B843C6D1}" id="{00B8006E-0080-4303-AE06-00AE009A0059}">
    <text xml:space="preserve">CO2-Wert
</text>
  </threadedComment>
  <threadedComment ref="Y198" personId="{1B91C401-CF4B-951C-D16A-7E79B843C6D1}" id="{00F80045-0029-48D2-A01B-008E001B0021}">
    <text xml:space="preserve">CO2-Wert
</text>
  </threadedComment>
  <threadedComment ref="Z198" personId="{1B91C401-CF4B-951C-D16A-7E79B843C6D1}" id="{00D40053-0088-408C-BF37-00EE008500BE}">
    <text xml:space="preserve">CO2-Wert
</text>
  </threadedComment>
  <threadedComment ref="I199" personId="{74C8B8BF-E078-EAC1-E960-A055FF65D85A}" id="{009B00C7-0091-4250-9873-00CA00D10012}">
    <text xml:space="preserve">Textfeld
</text>
  </threadedComment>
  <threadedComment ref="J199" personId="{74C8B8BF-E078-EAC1-E960-A055FF65D85A}" id="{000A0039-005A-422E-8A5C-0069006A003C}">
    <text xml:space="preserve">Textfeld
</text>
  </threadedComment>
  <threadedComment ref="K199" personId="{74C8B8BF-E078-EAC1-E960-A055FF65D85A}" id="{008400FA-00C3-46D9-AC39-00A0009F0054}">
    <text xml:space="preserve">Textfeld
</text>
  </threadedComment>
  <threadedComment ref="L199" personId="{74C8B8BF-E078-EAC1-E960-A055FF65D85A}" id="{009A00FE-006C-4345-9DC3-007B00760025}">
    <text xml:space="preserve">Textfeld
</text>
  </threadedComment>
  <threadedComment ref="M199" personId="{74C8B8BF-E078-EAC1-E960-A055FF65D85A}" id="{001600D1-0029-4EF9-B05B-008500BF004E}">
    <text xml:space="preserve">Textfeld
</text>
  </threadedComment>
  <threadedComment ref="N199" personId="{74C8B8BF-E078-EAC1-E960-A055FF65D85A}" id="{00C0009B-00B7-4664-98B8-0054008F004B}">
    <text xml:space="preserve">Textfeld
</text>
  </threadedComment>
  <threadedComment ref="O199" personId="{74C8B8BF-E078-EAC1-E960-A055FF65D85A}" id="{00B200C4-00BA-4843-B15D-001500FB00F6}">
    <text xml:space="preserve">Textfeld
</text>
  </threadedComment>
  <threadedComment ref="P199" personId="{74C8B8BF-E078-EAC1-E960-A055FF65D85A}" id="{004A00C7-007F-446A-B1AA-00D7004E00AB}">
    <text xml:space="preserve">Textfeld
</text>
  </threadedComment>
  <threadedComment ref="Q199" personId="{74C8B8BF-E078-EAC1-E960-A055FF65D85A}" id="{000100F0-00CF-41D7-AF9A-00DB006E005C}">
    <text xml:space="preserve">Textfeld
</text>
  </threadedComment>
  <threadedComment ref="R199" personId="{74C8B8BF-E078-EAC1-E960-A055FF65D85A}" id="{008100A7-001C-489A-A1A1-002B00720041}">
    <text xml:space="preserve">Textfeld
</text>
  </threadedComment>
  <threadedComment ref="S199" personId="{74C8B8BF-E078-EAC1-E960-A055FF65D85A}" id="{00550001-0053-46FC-A235-00FA00BE0020}">
    <text xml:space="preserve">Textfeld
</text>
  </threadedComment>
  <threadedComment ref="T199" personId="{74C8B8BF-E078-EAC1-E960-A055FF65D85A}" id="{004B0057-0042-4809-B0BD-009B0006009F}">
    <text xml:space="preserve">Textfeld
</text>
  </threadedComment>
  <threadedComment ref="U199" personId="{74C8B8BF-E078-EAC1-E960-A055FF65D85A}" id="{00250031-0038-4D0A-854B-006F00A800D1}">
    <text xml:space="preserve">Textfeld
</text>
  </threadedComment>
  <threadedComment ref="V199" personId="{74C8B8BF-E078-EAC1-E960-A055FF65D85A}" id="{001D0098-004A-44B1-98A6-00F700850029}">
    <text xml:space="preserve">Textfeld
</text>
  </threadedComment>
  <threadedComment ref="W199" personId="{74C8B8BF-E078-EAC1-E960-A055FF65D85A}" id="{0022007B-0083-48C9-B1A3-000C00E4005B}">
    <text xml:space="preserve">Textfeld
</text>
  </threadedComment>
  <threadedComment ref="X199" personId="{74C8B8BF-E078-EAC1-E960-A055FF65D85A}" id="{00580083-00F7-42BC-8EB4-009600EB0041}">
    <text xml:space="preserve">Textfeld
</text>
  </threadedComment>
  <threadedComment ref="Y199" personId="{74C8B8BF-E078-EAC1-E960-A055FF65D85A}" id="{0008005A-0040-4D04-9941-0010003800D5}">
    <text xml:space="preserve">Textfeld
</text>
  </threadedComment>
  <threadedComment ref="Z199" personId="{74C8B8BF-E078-EAC1-E960-A055FF65D85A}" id="{003500F4-0069-4F5E-A448-000A00880001}">
    <text xml:space="preserve">Textfeld
</text>
  </threadedComment>
  <threadedComment ref="I200" personId="{1B91C401-CF4B-951C-D16A-7E79B843C6D1}" id="{004300F0-0028-4823-B47D-00DA00F6006C}">
    <text xml:space="preserve">CO2-Wert
</text>
  </threadedComment>
  <threadedComment ref="J200" personId="{1B91C401-CF4B-951C-D16A-7E79B843C6D1}" id="{00F70053-002B-4977-9389-009100C000D7}">
    <text xml:space="preserve">CO2-Wert
</text>
  </threadedComment>
  <threadedComment ref="K200" personId="{1B91C401-CF4B-951C-D16A-7E79B843C6D1}" id="{009A000D-00FF-479A-9230-0021001600D7}">
    <text xml:space="preserve">CO2-Wert
</text>
  </threadedComment>
  <threadedComment ref="L200" personId="{1B91C401-CF4B-951C-D16A-7E79B843C6D1}" id="{00F30010-00E2-4781-AB05-0083002A0046}">
    <text xml:space="preserve">CO2-Wert
</text>
  </threadedComment>
  <threadedComment ref="M200" personId="{1B91C401-CF4B-951C-D16A-7E79B843C6D1}" id="{00F500DE-009A-4D29-AEF7-00D6006F00E8}">
    <text xml:space="preserve">CO2-Wert
</text>
  </threadedComment>
  <threadedComment ref="N200" personId="{1B91C401-CF4B-951C-D16A-7E79B843C6D1}" id="{00AF0013-0006-4FDF-9746-007900630028}">
    <text xml:space="preserve">CO2-Wert
</text>
  </threadedComment>
  <threadedComment ref="O200" personId="{1B91C401-CF4B-951C-D16A-7E79B843C6D1}" id="{00CC00FC-00A0-4535-9677-001B00A100E5}">
    <text xml:space="preserve">CO2-Wert
</text>
  </threadedComment>
  <threadedComment ref="P200" personId="{1B91C401-CF4B-951C-D16A-7E79B843C6D1}" id="{00C400B7-0065-4B61-AD35-00D300BE0020}">
    <text xml:space="preserve">CO2-Wert
</text>
  </threadedComment>
  <threadedComment ref="Q200" personId="{1B91C401-CF4B-951C-D16A-7E79B843C6D1}" id="{0002004D-0078-43B8-8A18-00B200B40000}">
    <text xml:space="preserve">CO2-Wert
</text>
  </threadedComment>
  <threadedComment ref="R200" personId="{1B91C401-CF4B-951C-D16A-7E79B843C6D1}" id="{0091009A-00B7-42EB-9866-006100000090}">
    <text xml:space="preserve">CO2-Wert
</text>
  </threadedComment>
  <threadedComment ref="S200" personId="{1B91C401-CF4B-951C-D16A-7E79B843C6D1}" id="{00D60092-00A3-49C0-A317-006F00F4003F}">
    <text xml:space="preserve">CO2-Wert
</text>
  </threadedComment>
  <threadedComment ref="T200" personId="{1B91C401-CF4B-951C-D16A-7E79B843C6D1}" id="{00730023-0039-4332-83C3-00A100E80055}">
    <text xml:space="preserve">CO2-Wert
</text>
  </threadedComment>
  <threadedComment ref="U200" personId="{1B91C401-CF4B-951C-D16A-7E79B843C6D1}" id="{006C0089-0062-4862-B36F-00A600C900A6}">
    <text xml:space="preserve">CO2-Wert
</text>
  </threadedComment>
  <threadedComment ref="V200" personId="{1B91C401-CF4B-951C-D16A-7E79B843C6D1}" id="{0050001F-00E8-419C-9BFD-00CB00020058}">
    <text xml:space="preserve">CO2-Wert
</text>
  </threadedComment>
  <threadedComment ref="W200" personId="{1B91C401-CF4B-951C-D16A-7E79B843C6D1}" id="{00CB0056-00EA-4E3E-A341-00A60084002E}">
    <text xml:space="preserve">CO2-Wert
</text>
  </threadedComment>
  <threadedComment ref="X200" personId="{1B91C401-CF4B-951C-D16A-7E79B843C6D1}" id="{003F0048-00F0-47AD-9F44-00F90026007E}">
    <text xml:space="preserve">CO2-Wert
</text>
  </threadedComment>
  <threadedComment ref="Y200" personId="{1B91C401-CF4B-951C-D16A-7E79B843C6D1}" id="{00A3009D-00B5-4754-89F6-003900C00015}">
    <text xml:space="preserve">CO2-Wert
</text>
  </threadedComment>
  <threadedComment ref="Z200" personId="{1B91C401-CF4B-951C-D16A-7E79B843C6D1}" id="{00320020-001A-472A-8F1C-002A00C50029}">
    <text xml:space="preserve">CO2-Wert
</text>
  </threadedComment>
  <threadedComment ref="I201" personId="{74C8B8BF-E078-EAC1-E960-A055FF65D85A}" id="{00110058-001C-4110-A1DB-000400D6008A}">
    <text xml:space="preserve">Textfeld
</text>
  </threadedComment>
  <threadedComment ref="J201" personId="{74C8B8BF-E078-EAC1-E960-A055FF65D85A}" id="{00A00033-00CC-45B2-BAC0-006B00DD000A}">
    <text xml:space="preserve">Textfeld
</text>
  </threadedComment>
  <threadedComment ref="K201" personId="{74C8B8BF-E078-EAC1-E960-A055FF65D85A}" id="{007600BC-0098-4E6C-8D2A-007300BB008D}">
    <text xml:space="preserve">Textfeld
</text>
  </threadedComment>
  <threadedComment ref="L201" personId="{74C8B8BF-E078-EAC1-E960-A055FF65D85A}" id="{00A30044-00BA-4184-9D2E-00E70079004F}">
    <text xml:space="preserve">Textfeld
</text>
  </threadedComment>
  <threadedComment ref="M201" personId="{74C8B8BF-E078-EAC1-E960-A055FF65D85A}" id="{00AA0069-003C-423E-81F6-003E0014002F}">
    <text xml:space="preserve">Textfeld
</text>
  </threadedComment>
  <threadedComment ref="N201" personId="{74C8B8BF-E078-EAC1-E960-A055FF65D85A}" id="{00720021-0054-40A7-93D2-0041005C006F}">
    <text xml:space="preserve">Textfeld
</text>
  </threadedComment>
  <threadedComment ref="O201" personId="{74C8B8BF-E078-EAC1-E960-A055FF65D85A}" id="{0005007C-0093-4383-990D-008D004900EE}">
    <text xml:space="preserve">Textfeld
</text>
  </threadedComment>
  <threadedComment ref="P201" personId="{74C8B8BF-E078-EAC1-E960-A055FF65D85A}" id="{00430008-00C4-4DC7-816F-00AA00610004}">
    <text xml:space="preserve">Textfeld
</text>
  </threadedComment>
  <threadedComment ref="Q201" personId="{74C8B8BF-E078-EAC1-E960-A055FF65D85A}" id="{00A60076-002C-415E-8C2E-00AB006B0016}">
    <text xml:space="preserve">Textfeld
</text>
  </threadedComment>
  <threadedComment ref="R201" personId="{74C8B8BF-E078-EAC1-E960-A055FF65D85A}" id="{00300061-00D4-47F9-AC61-00210071000A}">
    <text xml:space="preserve">Textfeld
</text>
  </threadedComment>
  <threadedComment ref="S201" personId="{74C8B8BF-E078-EAC1-E960-A055FF65D85A}" id="{00CE004B-00DE-42B5-8363-004C007C0047}">
    <text xml:space="preserve">Textfeld
</text>
  </threadedComment>
  <threadedComment ref="T201" personId="{74C8B8BF-E078-EAC1-E960-A055FF65D85A}" id="{006500A1-0079-4379-8A6A-00B000F50049}">
    <text xml:space="preserve">Textfeld
</text>
  </threadedComment>
  <threadedComment ref="U201" personId="{74C8B8BF-E078-EAC1-E960-A055FF65D85A}" id="{004100D3-000A-44B4-9923-00FD00BB0082}">
    <text xml:space="preserve">Textfeld
</text>
  </threadedComment>
  <threadedComment ref="V201" personId="{74C8B8BF-E078-EAC1-E960-A055FF65D85A}" id="{006A0097-006C-4CD7-97CD-000B009F0041}">
    <text xml:space="preserve">Textfeld
</text>
  </threadedComment>
  <threadedComment ref="W201" personId="{74C8B8BF-E078-EAC1-E960-A055FF65D85A}" id="{002C0023-00B8-43FE-91EC-00D300070067}">
    <text xml:space="preserve">Textfeld
</text>
  </threadedComment>
  <threadedComment ref="X201" personId="{74C8B8BF-E078-EAC1-E960-A055FF65D85A}" id="{0010008A-0044-483F-8CDA-001A005800C2}">
    <text xml:space="preserve">Textfeld
</text>
  </threadedComment>
  <threadedComment ref="Y201" personId="{74C8B8BF-E078-EAC1-E960-A055FF65D85A}" id="{00D30013-0063-42DA-B4B3-007D00960070}">
    <text xml:space="preserve">Textfeld
</text>
  </threadedComment>
  <threadedComment ref="Z201" personId="{74C8B8BF-E078-EAC1-E960-A055FF65D85A}" id="{00E30006-003A-4AAA-A839-00E7001A0036}">
    <text xml:space="preserve">Textfeld
</text>
  </threadedComment>
  <threadedComment ref="I208" personId="{1B91C401-CF4B-951C-D16A-7E79B843C6D1}" id="{00F200C0-00E4-4AA0-824F-00A8003500ED}">
    <text xml:space="preserve">CO2-Wert
</text>
  </threadedComment>
  <threadedComment ref="J208" personId="{1B91C401-CF4B-951C-D16A-7E79B843C6D1}" id="{009900AB-0001-450B-BE97-00EC006D0027}">
    <text xml:space="preserve">CO2-Wert
</text>
  </threadedComment>
  <threadedComment ref="K208" personId="{1B91C401-CF4B-951C-D16A-7E79B843C6D1}" id="{006D00B3-0088-46EA-B170-004C00590094}">
    <text xml:space="preserve">CO2-Wert
</text>
  </threadedComment>
  <threadedComment ref="L208" personId="{1B91C401-CF4B-951C-D16A-7E79B843C6D1}" id="{0055003A-007A-4FB0-BA40-00000015008D}">
    <text xml:space="preserve">CO2-Wert
</text>
  </threadedComment>
  <threadedComment ref="M208" personId="{1B91C401-CF4B-951C-D16A-7E79B843C6D1}" id="{00CC0088-00BA-4DDD-A7EB-00A800830022}">
    <text xml:space="preserve">CO2-Wert
</text>
  </threadedComment>
  <threadedComment ref="N208" personId="{1B91C401-CF4B-951C-D16A-7E79B843C6D1}" id="{00F1000D-00F8-4D60-9048-00B500480039}">
    <text xml:space="preserve">CO2-Wert
</text>
  </threadedComment>
  <threadedComment ref="O208" personId="{1B91C401-CF4B-951C-D16A-7E79B843C6D1}" id="{0073003B-0091-4FAC-BB68-001F001900A4}">
    <text xml:space="preserve">CO2-Wert
</text>
  </threadedComment>
  <threadedComment ref="P208" personId="{1B91C401-CF4B-951C-D16A-7E79B843C6D1}" id="{00760045-00AB-4443-A2B8-007600AE0016}">
    <text xml:space="preserve">CO2-Wert
</text>
  </threadedComment>
  <threadedComment ref="Q208" personId="{1B91C401-CF4B-951C-D16A-7E79B843C6D1}" id="{0004007A-009B-4CA8-9A5A-000800950091}">
    <text xml:space="preserve">CO2-Wert
</text>
  </threadedComment>
  <threadedComment ref="R208" personId="{1B91C401-CF4B-951C-D16A-7E79B843C6D1}" id="{00D80029-0078-48F8-88C7-007300F100C7}">
    <text xml:space="preserve">CO2-Wert
</text>
  </threadedComment>
  <threadedComment ref="S208" personId="{1B91C401-CF4B-951C-D16A-7E79B843C6D1}" id="{00BF0039-00EA-41E7-B38C-00CE00990080}">
    <text xml:space="preserve">CO2-Wert
</text>
  </threadedComment>
  <threadedComment ref="T208" personId="{1B91C401-CF4B-951C-D16A-7E79B843C6D1}" id="{00440072-0092-4853-9DDB-009F0009005C}">
    <text xml:space="preserve">CO2-Wert
</text>
  </threadedComment>
  <threadedComment ref="U208" personId="{1B91C401-CF4B-951C-D16A-7E79B843C6D1}" id="{006B0093-0013-407E-9E43-005100790012}">
    <text xml:space="preserve">CO2-Wert
</text>
  </threadedComment>
  <threadedComment ref="V208" personId="{1B91C401-CF4B-951C-D16A-7E79B843C6D1}" id="{00380022-0037-4288-9142-0080000B00E0}">
    <text xml:space="preserve">CO2-Wert
</text>
  </threadedComment>
  <threadedComment ref="W208" personId="{1B91C401-CF4B-951C-D16A-7E79B843C6D1}" id="{00F100B4-006B-4DB7-80BD-00AD00FE00DF}">
    <text xml:space="preserve">CO2-Wert
</text>
  </threadedComment>
  <threadedComment ref="X208" personId="{1B91C401-CF4B-951C-D16A-7E79B843C6D1}" id="{00320022-004E-477E-8F4D-006900C500CF}">
    <text xml:space="preserve">CO2-Wert
</text>
  </threadedComment>
  <threadedComment ref="Y208" personId="{1B91C401-CF4B-951C-D16A-7E79B843C6D1}" id="{009200FE-00D0-4714-A1CC-0089000B00EB}">
    <text xml:space="preserve">CO2-Wert
</text>
  </threadedComment>
  <threadedComment ref="Z208" personId="{1B91C401-CF4B-951C-D16A-7E79B843C6D1}" id="{004D00D9-00C3-49AA-A201-0073009B0098}">
    <text xml:space="preserve">CO2-Wert
</text>
  </threadedComment>
  <threadedComment ref="I209" personId="{74C8B8BF-E078-EAC1-E960-A055FF65D85A}" id="{004E0032-0021-4394-A474-00F80020007C}">
    <text xml:space="preserve">Textfeld
</text>
  </threadedComment>
  <threadedComment ref="J209" personId="{74C8B8BF-E078-EAC1-E960-A055FF65D85A}" id="{007B0046-00C4-4B73-B88A-00FE00E800F0}">
    <text xml:space="preserve">Textfeld
</text>
  </threadedComment>
  <threadedComment ref="K209" personId="{74C8B8BF-E078-EAC1-E960-A055FF65D85A}" id="{00350005-0007-4E2D-ABAE-007E003400F1}">
    <text xml:space="preserve">Textfeld
</text>
  </threadedComment>
  <threadedComment ref="L209" personId="{74C8B8BF-E078-EAC1-E960-A055FF65D85A}" id="{00D4000A-002A-496B-957C-008E00CB0066}">
    <text xml:space="preserve">Textfeld
</text>
  </threadedComment>
  <threadedComment ref="M209" personId="{74C8B8BF-E078-EAC1-E960-A055FF65D85A}" id="{005800F3-004A-45BE-9567-0075004900ED}">
    <text xml:space="preserve">Textfeld
</text>
  </threadedComment>
  <threadedComment ref="N209" personId="{74C8B8BF-E078-EAC1-E960-A055FF65D85A}" id="{007E00C1-0005-4502-AE58-005600DB00AF}">
    <text xml:space="preserve">Textfeld
</text>
  </threadedComment>
  <threadedComment ref="O209" personId="{74C8B8BF-E078-EAC1-E960-A055FF65D85A}" id="{00D60088-00F8-493E-9C69-004100A7009A}">
    <text xml:space="preserve">Textfeld
</text>
  </threadedComment>
  <threadedComment ref="P209" personId="{74C8B8BF-E078-EAC1-E960-A055FF65D85A}" id="{00C000D4-0074-4846-8D76-008800E8007C}">
    <text xml:space="preserve">Textfeld
</text>
  </threadedComment>
  <threadedComment ref="Q209" personId="{74C8B8BF-E078-EAC1-E960-A055FF65D85A}" id="{00A800AE-0027-436A-918E-0025003200C7}">
    <text xml:space="preserve">Textfeld
</text>
  </threadedComment>
  <threadedComment ref="R209" personId="{74C8B8BF-E078-EAC1-E960-A055FF65D85A}" id="{006B0077-0064-4B43-847F-0050000F0098}">
    <text xml:space="preserve">Textfeld
</text>
  </threadedComment>
  <threadedComment ref="S209" personId="{74C8B8BF-E078-EAC1-E960-A055FF65D85A}" id="{001D009C-00A0-4F86-9BC0-00C7006700B2}">
    <text xml:space="preserve">Textfeld
</text>
  </threadedComment>
  <threadedComment ref="T209" personId="{74C8B8BF-E078-EAC1-E960-A055FF65D85A}" id="{00910035-0065-45E5-903B-0067005E00F9}">
    <text xml:space="preserve">Textfeld
</text>
  </threadedComment>
  <threadedComment ref="U209" personId="{74C8B8BF-E078-EAC1-E960-A055FF65D85A}" id="{00A800EE-0030-44EE-9AA8-007E009B006D}">
    <text xml:space="preserve">Textfeld
</text>
  </threadedComment>
  <threadedComment ref="V209" personId="{74C8B8BF-E078-EAC1-E960-A055FF65D85A}" id="{00690099-009F-4EA3-B187-005A00660029}">
    <text xml:space="preserve">Textfeld
</text>
  </threadedComment>
  <threadedComment ref="W209" personId="{74C8B8BF-E078-EAC1-E960-A055FF65D85A}" id="{00780033-0042-41F6-88AE-006300A20054}">
    <text xml:space="preserve">Textfeld
</text>
  </threadedComment>
  <threadedComment ref="X209" personId="{74C8B8BF-E078-EAC1-E960-A055FF65D85A}" id="{0021000D-0061-4CD0-BAA7-0005001E0004}">
    <text xml:space="preserve">Textfeld
</text>
  </threadedComment>
  <threadedComment ref="Y209" personId="{74C8B8BF-E078-EAC1-E960-A055FF65D85A}" id="{00DD00EC-005D-467B-A978-003A0055003E}">
    <text xml:space="preserve">Textfeld
</text>
  </threadedComment>
  <threadedComment ref="Z209" personId="{74C8B8BF-E078-EAC1-E960-A055FF65D85A}" id="{005D0002-0038-438A-852F-00BA00630027}">
    <text xml:space="preserve">Textfeld
</text>
  </threadedComment>
  <threadedComment ref="I210" personId="{1B91C401-CF4B-951C-D16A-7E79B843C6D1}" id="{005F00ED-00F4-4334-B360-008700050079}">
    <text xml:space="preserve">CO2-Wert
</text>
  </threadedComment>
  <threadedComment ref="J210" personId="{1B91C401-CF4B-951C-D16A-7E79B843C6D1}" id="{00470014-0034-4698-8510-0058000100D5}">
    <text xml:space="preserve">CO2-Wert
</text>
  </threadedComment>
  <threadedComment ref="K210" personId="{1B91C401-CF4B-951C-D16A-7E79B843C6D1}" id="{003600C4-0067-4607-A080-0039001C0062}">
    <text xml:space="preserve">CO2-Wert
</text>
  </threadedComment>
  <threadedComment ref="L210" personId="{1B91C401-CF4B-951C-D16A-7E79B843C6D1}" id="{000C0023-0026-4AA2-9A0E-0053000600D3}">
    <text xml:space="preserve">CO2-Wert
</text>
  </threadedComment>
  <threadedComment ref="M210" personId="{1B91C401-CF4B-951C-D16A-7E79B843C6D1}" id="{002500DC-0097-4619-9965-003C006E002F}">
    <text xml:space="preserve">CO2-Wert
</text>
  </threadedComment>
  <threadedComment ref="N210" personId="{1B91C401-CF4B-951C-D16A-7E79B843C6D1}" id="{00F800DC-0077-4736-B920-00A0000A0079}">
    <text xml:space="preserve">CO2-Wert
</text>
  </threadedComment>
  <threadedComment ref="O210" personId="{1B91C401-CF4B-951C-D16A-7E79B843C6D1}" id="{00AD00C6-003F-4A35-825A-008200B4007A}">
    <text xml:space="preserve">CO2-Wert
</text>
  </threadedComment>
  <threadedComment ref="P210" personId="{1B91C401-CF4B-951C-D16A-7E79B843C6D1}" id="{00610041-0074-45F9-B93B-007400A0000E}">
    <text xml:space="preserve">CO2-Wert
</text>
  </threadedComment>
  <threadedComment ref="Q210" personId="{1B91C401-CF4B-951C-D16A-7E79B843C6D1}" id="{004C00E1-0007-4126-96D5-00B0005600BB}">
    <text xml:space="preserve">CO2-Wert
</text>
  </threadedComment>
  <threadedComment ref="R210" personId="{1B91C401-CF4B-951C-D16A-7E79B843C6D1}" id="{00CF002E-00EA-4492-9D07-00F9003C006A}">
    <text xml:space="preserve">CO2-Wert
</text>
  </threadedComment>
  <threadedComment ref="S210" personId="{1B91C401-CF4B-951C-D16A-7E79B843C6D1}" id="{00150020-00C5-49B7-B78E-006D0040004B}">
    <text xml:space="preserve">CO2-Wert
</text>
  </threadedComment>
  <threadedComment ref="T210" personId="{1B91C401-CF4B-951C-D16A-7E79B843C6D1}" id="{00E70057-0057-4504-92E9-004C00620045}">
    <text xml:space="preserve">CO2-Wert
</text>
  </threadedComment>
  <threadedComment ref="U210" personId="{1B91C401-CF4B-951C-D16A-7E79B843C6D1}" id="{004600D3-009C-470A-BACE-008800AC00B5}">
    <text xml:space="preserve">CO2-Wert
</text>
  </threadedComment>
  <threadedComment ref="V210" personId="{1B91C401-CF4B-951C-D16A-7E79B843C6D1}" id="{00C6000D-00D0-4E22-955A-005C0098004C}">
    <text xml:space="preserve">CO2-Wert
</text>
  </threadedComment>
  <threadedComment ref="W210" personId="{1B91C401-CF4B-951C-D16A-7E79B843C6D1}" id="{00BA005A-00AA-46F2-89B3-00400045003D}">
    <text xml:space="preserve">CO2-Wert
</text>
  </threadedComment>
  <threadedComment ref="X210" personId="{1B91C401-CF4B-951C-D16A-7E79B843C6D1}" id="{00C80013-005E-4C55-818E-00D400160047}">
    <text xml:space="preserve">CO2-Wert
</text>
  </threadedComment>
  <threadedComment ref="Y210" personId="{1B91C401-CF4B-951C-D16A-7E79B843C6D1}" id="{00D600E6-00C8-45D1-AB4C-00EF00AA00A6}">
    <text xml:space="preserve">CO2-Wert
</text>
  </threadedComment>
  <threadedComment ref="Z210" personId="{1B91C401-CF4B-951C-D16A-7E79B843C6D1}" id="{00ED006A-00AD-4830-8E00-005300E7003F}">
    <text xml:space="preserve">CO2-Wert
</text>
  </threadedComment>
  <threadedComment ref="I211" personId="{74C8B8BF-E078-EAC1-E960-A055FF65D85A}" id="{003F00EC-00F3-4C76-89DE-00BB00DE0072}">
    <text xml:space="preserve">Textfeld
</text>
  </threadedComment>
  <threadedComment ref="J211" personId="{74C8B8BF-E078-EAC1-E960-A055FF65D85A}" id="{0095008A-003F-4137-A078-008F009C0091}">
    <text xml:space="preserve">Textfeld
</text>
  </threadedComment>
  <threadedComment ref="K211" personId="{74C8B8BF-E078-EAC1-E960-A055FF65D85A}" id="{002B0059-0049-48FF-9A7B-00FA004C00C9}">
    <text xml:space="preserve">Textfeld
</text>
  </threadedComment>
  <threadedComment ref="L211" personId="{74C8B8BF-E078-EAC1-E960-A055FF65D85A}" id="{00290031-007C-432C-845C-002500D50046}">
    <text xml:space="preserve">Textfeld
</text>
  </threadedComment>
  <threadedComment ref="M211" personId="{74C8B8BF-E078-EAC1-E960-A055FF65D85A}" id="{004B0038-0097-432F-9D7D-00540033005E}">
    <text xml:space="preserve">Textfeld
</text>
  </threadedComment>
  <threadedComment ref="N211" personId="{74C8B8BF-E078-EAC1-E960-A055FF65D85A}" id="{006400B0-009B-4A94-9637-00AF00D60096}">
    <text xml:space="preserve">Textfeld
</text>
  </threadedComment>
  <threadedComment ref="O211" personId="{74C8B8BF-E078-EAC1-E960-A055FF65D85A}" id="{0045004E-00B3-484B-AD8D-00130031001C}">
    <text xml:space="preserve">Textfeld
</text>
  </threadedComment>
  <threadedComment ref="P211" personId="{74C8B8BF-E078-EAC1-E960-A055FF65D85A}" id="{00BA002A-0084-47F8-BFBD-00F70067001F}">
    <text xml:space="preserve">Textfeld
</text>
  </threadedComment>
  <threadedComment ref="Q211" personId="{74C8B8BF-E078-EAC1-E960-A055FF65D85A}" id="{00130043-00FB-44C7-B802-008300C300D0}">
    <text xml:space="preserve">Textfeld
</text>
  </threadedComment>
  <threadedComment ref="R211" personId="{74C8B8BF-E078-EAC1-E960-A055FF65D85A}" id="{001C00C3-0079-4E13-8709-00C20074002B}">
    <text xml:space="preserve">Textfeld
</text>
  </threadedComment>
  <threadedComment ref="S211" personId="{74C8B8BF-E078-EAC1-E960-A055FF65D85A}" id="{004B00EC-00BD-42CE-8ED8-0013001D0009}">
    <text xml:space="preserve">Textfeld
</text>
  </threadedComment>
  <threadedComment ref="T211" personId="{74C8B8BF-E078-EAC1-E960-A055FF65D85A}" id="{00F600B7-009E-40A1-8005-0026007800F9}">
    <text xml:space="preserve">Textfeld
</text>
  </threadedComment>
  <threadedComment ref="U211" personId="{74C8B8BF-E078-EAC1-E960-A055FF65D85A}" id="{009F00A0-001A-4E93-851F-00EE0020004C}">
    <text xml:space="preserve">Textfeld
</text>
  </threadedComment>
  <threadedComment ref="V211" personId="{74C8B8BF-E078-EAC1-E960-A055FF65D85A}" id="{008D006F-0022-4CBF-AF51-00F400E1005D}">
    <text xml:space="preserve">Textfeld
</text>
  </threadedComment>
  <threadedComment ref="W211" personId="{74C8B8BF-E078-EAC1-E960-A055FF65D85A}" id="{005900AA-00B1-4389-ADD6-0066006B0054}">
    <text xml:space="preserve">Textfeld
</text>
  </threadedComment>
  <threadedComment ref="X211" personId="{74C8B8BF-E078-EAC1-E960-A055FF65D85A}" id="{0048007D-0027-4992-9D17-004F00F300AF}">
    <text xml:space="preserve">Textfeld
</text>
  </threadedComment>
  <threadedComment ref="Y211" personId="{74C8B8BF-E078-EAC1-E960-A055FF65D85A}" id="{003A0078-0029-4283-9437-00D800DF000B}">
    <text xml:space="preserve">Textfeld
</text>
  </threadedComment>
  <threadedComment ref="Z211" personId="{74C8B8BF-E078-EAC1-E960-A055FF65D85A}" id="{009F002B-0073-46B4-9FFC-00A800480033}">
    <text xml:space="preserve">Textfeld
</text>
  </threadedComment>
  <threadedComment ref="I212" personId="{1B91C401-CF4B-951C-D16A-7E79B843C6D1}" id="{006000DF-00E5-429C-BD31-003300D7008A}">
    <text xml:space="preserve">CO2-Wert
</text>
  </threadedComment>
  <threadedComment ref="J212" personId="{1B91C401-CF4B-951C-D16A-7E79B843C6D1}" id="{00430084-0047-4CB9-BEC3-009E00150050}">
    <text xml:space="preserve">CO2-Wert
</text>
  </threadedComment>
  <threadedComment ref="K212" personId="{1B91C401-CF4B-951C-D16A-7E79B843C6D1}" id="{0040002C-000C-4ABB-AA4B-006900CB00D0}">
    <text xml:space="preserve">CO2-Wert
</text>
  </threadedComment>
  <threadedComment ref="L212" personId="{1B91C401-CF4B-951C-D16A-7E79B843C6D1}" id="{00F10051-00A4-4F7B-B989-00B4009800EB}">
    <text xml:space="preserve">CO2-Wert
</text>
  </threadedComment>
  <threadedComment ref="M212" personId="{1B91C401-CF4B-951C-D16A-7E79B843C6D1}" id="{009000CA-006C-4168-B5DB-001C00270085}">
    <text xml:space="preserve">CO2-Wert
</text>
  </threadedComment>
  <threadedComment ref="N212" personId="{1B91C401-CF4B-951C-D16A-7E79B843C6D1}" id="{00410099-0068-422E-A0A4-00AD005900B3}">
    <text xml:space="preserve">CO2-Wert
</text>
  </threadedComment>
  <threadedComment ref="O212" personId="{1B91C401-CF4B-951C-D16A-7E79B843C6D1}" id="{000100F1-0056-4BC2-B9F1-006900CE003C}">
    <text xml:space="preserve">CO2-Wert
</text>
  </threadedComment>
  <threadedComment ref="P212" personId="{1B91C401-CF4B-951C-D16A-7E79B843C6D1}" id="{005600D0-0088-41D4-A117-003C000300DB}">
    <text xml:space="preserve">CO2-Wert
</text>
  </threadedComment>
  <threadedComment ref="Q212" personId="{1B91C401-CF4B-951C-D16A-7E79B843C6D1}" id="{000A0016-0050-4157-9707-00EB000000CC}">
    <text xml:space="preserve">CO2-Wert
</text>
  </threadedComment>
  <threadedComment ref="R212" personId="{1B91C401-CF4B-951C-D16A-7E79B843C6D1}" id="{00AE00A3-00EF-48AD-B077-008000B200C3}">
    <text xml:space="preserve">CO2-Wert
</text>
  </threadedComment>
  <threadedComment ref="S212" personId="{1B91C401-CF4B-951C-D16A-7E79B843C6D1}" id="{001F002B-009E-4875-9664-00D900120076}">
    <text xml:space="preserve">CO2-Wert
</text>
  </threadedComment>
  <threadedComment ref="T212" personId="{1B91C401-CF4B-951C-D16A-7E79B843C6D1}" id="{001900F0-00E3-4F4D-9E23-00CE007F0028}">
    <text xml:space="preserve">CO2-Wert
</text>
  </threadedComment>
  <threadedComment ref="U212" personId="{1B91C401-CF4B-951C-D16A-7E79B843C6D1}" id="{00F00099-00D3-400F-9496-00E400BB0050}">
    <text xml:space="preserve">CO2-Wert
</text>
  </threadedComment>
  <threadedComment ref="V212" personId="{1B91C401-CF4B-951C-D16A-7E79B843C6D1}" id="{004A00F7-0087-4580-8AC9-002900B40005}">
    <text xml:space="preserve">CO2-Wert
</text>
  </threadedComment>
  <threadedComment ref="W212" personId="{1B91C401-CF4B-951C-D16A-7E79B843C6D1}" id="{006400C3-000B-4C14-A400-0014003B000B}">
    <text xml:space="preserve">CO2-Wert
</text>
  </threadedComment>
  <threadedComment ref="X212" personId="{1B91C401-CF4B-951C-D16A-7E79B843C6D1}" id="{0062004F-0041-49E3-9DF9-008300950000}">
    <text xml:space="preserve">CO2-Wert
</text>
  </threadedComment>
  <threadedComment ref="Y212" personId="{1B91C401-CF4B-951C-D16A-7E79B843C6D1}" id="{002A00C4-0063-488B-9D71-0022009300CB}">
    <text xml:space="preserve">CO2-Wert
</text>
  </threadedComment>
  <threadedComment ref="Z212" personId="{1B91C401-CF4B-951C-D16A-7E79B843C6D1}" id="{00D10044-00CD-41E9-B1EF-000400F8006F}">
    <text xml:space="preserve">CO2-Wert
</text>
  </threadedComment>
  <threadedComment ref="I213" personId="{74C8B8BF-E078-EAC1-E960-A055FF65D85A}" id="{00E100BD-004E-496E-B314-0026000500AE}">
    <text xml:space="preserve">Textfeld
</text>
  </threadedComment>
  <threadedComment ref="J213" personId="{74C8B8BF-E078-EAC1-E960-A055FF65D85A}" id="{000F0074-00F3-40B6-B219-00610047009F}">
    <text xml:space="preserve">Textfeld
</text>
  </threadedComment>
  <threadedComment ref="K213" personId="{74C8B8BF-E078-EAC1-E960-A055FF65D85A}" id="{00860037-008F-450A-851B-0026000500E2}">
    <text xml:space="preserve">Textfeld
</text>
  </threadedComment>
  <threadedComment ref="L213" personId="{74C8B8BF-E078-EAC1-E960-A055FF65D85A}" id="{00040040-00F8-46F5-BBEC-007E00FD00D0}">
    <text xml:space="preserve">Textfeld
</text>
  </threadedComment>
  <threadedComment ref="M213" personId="{74C8B8BF-E078-EAC1-E960-A055FF65D85A}" id="{00A9009F-0015-4CED-A245-002900300073}">
    <text xml:space="preserve">Textfeld
</text>
  </threadedComment>
  <threadedComment ref="N213" personId="{74C8B8BF-E078-EAC1-E960-A055FF65D85A}" id="{003600D7-002C-402C-81D2-00D200EA007B}">
    <text xml:space="preserve">Textfeld
</text>
  </threadedComment>
  <threadedComment ref="O213" personId="{74C8B8BF-E078-EAC1-E960-A055FF65D85A}" id="{005000D0-00A2-4E8F-96CC-00C700BA0051}">
    <text xml:space="preserve">Textfeld
</text>
  </threadedComment>
  <threadedComment ref="P213" personId="{74C8B8BF-E078-EAC1-E960-A055FF65D85A}" id="{00010028-0068-440E-80B1-009100BA0058}">
    <text xml:space="preserve">Textfeld
</text>
  </threadedComment>
  <threadedComment ref="Q213" personId="{74C8B8BF-E078-EAC1-E960-A055FF65D85A}" id="{004700FF-00FA-4723-986C-002E004300E7}">
    <text xml:space="preserve">Textfeld
</text>
  </threadedComment>
  <threadedComment ref="R213" personId="{74C8B8BF-E078-EAC1-E960-A055FF65D85A}" id="{00170092-006F-40BD-8D38-000600A7000F}">
    <text xml:space="preserve">Textfeld
</text>
  </threadedComment>
  <threadedComment ref="S213" personId="{74C8B8BF-E078-EAC1-E960-A055FF65D85A}" id="{00EA007A-00F8-4A86-9943-005E00BB00BB}">
    <text xml:space="preserve">Textfeld
</text>
  </threadedComment>
  <threadedComment ref="T213" personId="{74C8B8BF-E078-EAC1-E960-A055FF65D85A}" id="{005000EB-00BD-4EDB-B48B-0008000A00F2}">
    <text xml:space="preserve">Textfeld
</text>
  </threadedComment>
  <threadedComment ref="U213" personId="{74C8B8BF-E078-EAC1-E960-A055FF65D85A}" id="{00350069-0015-454E-AEBB-002D00170063}">
    <text xml:space="preserve">Textfeld
</text>
  </threadedComment>
  <threadedComment ref="V213" personId="{74C8B8BF-E078-EAC1-E960-A055FF65D85A}" id="{00A5009A-00CB-4E19-81D3-00CF00FE0075}">
    <text xml:space="preserve">Textfeld
</text>
  </threadedComment>
  <threadedComment ref="W213" personId="{74C8B8BF-E078-EAC1-E960-A055FF65D85A}" id="{00000039-001E-4F0E-A6BE-004E008700A0}">
    <text xml:space="preserve">Textfeld
</text>
  </threadedComment>
  <threadedComment ref="X213" personId="{74C8B8BF-E078-EAC1-E960-A055FF65D85A}" id="{00C3008A-00DE-49E5-89C7-00E800530098}">
    <text xml:space="preserve">Textfeld
</text>
  </threadedComment>
  <threadedComment ref="Y213" personId="{74C8B8BF-E078-EAC1-E960-A055FF65D85A}" id="{00C300B4-00D1-4036-91B9-0033009E0052}">
    <text xml:space="preserve">Textfeld
</text>
  </threadedComment>
  <threadedComment ref="Z213" personId="{74C8B8BF-E078-EAC1-E960-A055FF65D85A}" id="{005D002C-00D5-421F-AAFD-0080004500E7}">
    <text xml:space="preserve">Textfeld
</text>
  </threadedComment>
  <threadedComment ref="I214" personId="{1B91C401-CF4B-951C-D16A-7E79B843C6D1}" id="{004C00E8-0037-4EB9-A36A-007D0098008B}">
    <text xml:space="preserve">CO2-Wert
</text>
  </threadedComment>
  <threadedComment ref="J214" personId="{1B91C401-CF4B-951C-D16A-7E79B843C6D1}" id="{00720003-007A-4EF8-A6EE-004300690072}">
    <text xml:space="preserve">CO2-Wert
</text>
  </threadedComment>
  <threadedComment ref="K214" personId="{1B91C401-CF4B-951C-D16A-7E79B843C6D1}" id="{00CA00A3-005A-4C7A-97D2-00D90068004C}">
    <text xml:space="preserve">CO2-Wert
</text>
  </threadedComment>
  <threadedComment ref="L214" personId="{1B91C401-CF4B-951C-D16A-7E79B843C6D1}" id="{008C00FC-001B-4298-82DC-004A00A4008D}">
    <text xml:space="preserve">CO2-Wert
</text>
  </threadedComment>
  <threadedComment ref="M214" personId="{1B91C401-CF4B-951C-D16A-7E79B843C6D1}" id="{005A00C6-00CC-4D37-88B1-00F300DA00B3}">
    <text xml:space="preserve">CO2-Wert
</text>
  </threadedComment>
  <threadedComment ref="N214" personId="{1B91C401-CF4B-951C-D16A-7E79B843C6D1}" id="{00BD009D-0097-47A5-8362-0072007D003D}">
    <text xml:space="preserve">CO2-Wert
</text>
  </threadedComment>
  <threadedComment ref="O214" personId="{1B91C401-CF4B-951C-D16A-7E79B843C6D1}" id="{00C90091-0095-4873-9239-002500A200D5}">
    <text xml:space="preserve">CO2-Wert
</text>
  </threadedComment>
  <threadedComment ref="P214" personId="{1B91C401-CF4B-951C-D16A-7E79B843C6D1}" id="{00AD004A-005D-4410-817E-009C00790000}">
    <text xml:space="preserve">CO2-Wert
</text>
  </threadedComment>
  <threadedComment ref="Q214" personId="{1B91C401-CF4B-951C-D16A-7E79B843C6D1}" id="{00390055-00DA-450B-ADDB-005D00B00093}">
    <text xml:space="preserve">CO2-Wert
</text>
  </threadedComment>
  <threadedComment ref="R214" personId="{1B91C401-CF4B-951C-D16A-7E79B843C6D1}" id="{009200FA-0028-4FB9-8794-00C1006D0016}">
    <text xml:space="preserve">CO2-Wert
</text>
  </threadedComment>
  <threadedComment ref="S214" personId="{1B91C401-CF4B-951C-D16A-7E79B843C6D1}" id="{005F00BA-0021-4AFD-BD81-009C007000F4}">
    <text xml:space="preserve">CO2-Wert
</text>
  </threadedComment>
  <threadedComment ref="T214" personId="{1B91C401-CF4B-951C-D16A-7E79B843C6D1}" id="{00EF00D1-00F4-417F-93D0-000600F50018}">
    <text xml:space="preserve">CO2-Wert
</text>
  </threadedComment>
  <threadedComment ref="U214" personId="{1B91C401-CF4B-951C-D16A-7E79B843C6D1}" id="{00F000EE-00CD-4D2F-A2DF-00AF0095007E}">
    <text xml:space="preserve">CO2-Wert
</text>
  </threadedComment>
  <threadedComment ref="V214" personId="{1B91C401-CF4B-951C-D16A-7E79B843C6D1}" id="{002F0030-000C-4B97-B198-00FF00C40099}">
    <text xml:space="preserve">CO2-Wert
</text>
  </threadedComment>
  <threadedComment ref="W214" personId="{1B91C401-CF4B-951C-D16A-7E79B843C6D1}" id="{002E0063-004D-4465-88BB-00E100BF0006}">
    <text xml:space="preserve">CO2-Wert
</text>
  </threadedComment>
  <threadedComment ref="X214" personId="{1B91C401-CF4B-951C-D16A-7E79B843C6D1}" id="{0022007D-005A-47A0-9F2C-00F600720062}">
    <text xml:space="preserve">CO2-Wert
</text>
  </threadedComment>
  <threadedComment ref="Y214" personId="{1B91C401-CF4B-951C-D16A-7E79B843C6D1}" id="{00C90085-008C-46FC-88EA-009F00FF0070}">
    <text xml:space="preserve">CO2-Wert
</text>
  </threadedComment>
  <threadedComment ref="Z214" personId="{1B91C401-CF4B-951C-D16A-7E79B843C6D1}" id="{005B004B-0065-4855-93F4-007E003000F5}">
    <text xml:space="preserve">CO2-Wert
</text>
  </threadedComment>
  <threadedComment ref="I215" personId="{74C8B8BF-E078-EAC1-E960-A055FF65D85A}" id="{00E2004A-0080-489F-897B-003400680060}">
    <text xml:space="preserve">Textfeld
</text>
  </threadedComment>
  <threadedComment ref="J215" personId="{74C8B8BF-E078-EAC1-E960-A055FF65D85A}" id="{003D0082-0065-41EA-A99C-009000D60051}">
    <text xml:space="preserve">Textfeld
</text>
  </threadedComment>
  <threadedComment ref="K215" personId="{74C8B8BF-E078-EAC1-E960-A055FF65D85A}" id="{0087001B-0026-44D5-B10F-00E200670055}">
    <text xml:space="preserve">Textfeld
</text>
  </threadedComment>
  <threadedComment ref="L215" personId="{74C8B8BF-E078-EAC1-E960-A055FF65D85A}" id="{00EF00B0-001F-4608-AF12-00D700F400F3}">
    <text xml:space="preserve">Textfeld
</text>
  </threadedComment>
  <threadedComment ref="M215" personId="{74C8B8BF-E078-EAC1-E960-A055FF65D85A}" id="{004400EE-008A-4D75-9C13-00D000F0002E}">
    <text xml:space="preserve">Textfeld
</text>
  </threadedComment>
  <threadedComment ref="N215" personId="{74C8B8BF-E078-EAC1-E960-A055FF65D85A}" id="{004E0079-0050-4A6F-B851-002300040016}">
    <text xml:space="preserve">Textfeld
</text>
  </threadedComment>
  <threadedComment ref="O215" personId="{74C8B8BF-E078-EAC1-E960-A055FF65D85A}" id="{00EC0000-0036-490A-8E63-00E500D40082}">
    <text xml:space="preserve">Textfeld
</text>
  </threadedComment>
  <threadedComment ref="P215" personId="{74C8B8BF-E078-EAC1-E960-A055FF65D85A}" id="{00270098-00FC-4AF9-BE31-001C00850046}">
    <text xml:space="preserve">Textfeld
</text>
  </threadedComment>
  <threadedComment ref="Q215" personId="{74C8B8BF-E078-EAC1-E960-A055FF65D85A}" id="{00F00046-0076-49A7-989B-003700510081}">
    <text xml:space="preserve">Textfeld
</text>
  </threadedComment>
  <threadedComment ref="R215" personId="{74C8B8BF-E078-EAC1-E960-A055FF65D85A}" id="{00CC009C-00B3-45DF-A9FF-009400F700AF}">
    <text xml:space="preserve">Textfeld
</text>
  </threadedComment>
  <threadedComment ref="S215" personId="{74C8B8BF-E078-EAC1-E960-A055FF65D85A}" id="{00800064-002D-4F9B-B1D1-00ED00D600CD}">
    <text xml:space="preserve">Textfeld
</text>
  </threadedComment>
  <threadedComment ref="T215" personId="{74C8B8BF-E078-EAC1-E960-A055FF65D85A}" id="{007F0086-0021-4739-9E8D-00AC00EF0073}">
    <text xml:space="preserve">Textfeld
</text>
  </threadedComment>
  <threadedComment ref="U215" personId="{74C8B8BF-E078-EAC1-E960-A055FF65D85A}" id="{00D800ED-00FD-483C-913E-001100E600CF}">
    <text xml:space="preserve">Textfeld
</text>
  </threadedComment>
  <threadedComment ref="V215" personId="{74C8B8BF-E078-EAC1-E960-A055FF65D85A}" id="{00AE00B9-0085-4D11-A8CD-00EF00F800E1}">
    <text xml:space="preserve">Textfeld
</text>
  </threadedComment>
  <threadedComment ref="W215" personId="{74C8B8BF-E078-EAC1-E960-A055FF65D85A}" id="{007A0062-003B-4795-803C-004C00C80043}">
    <text xml:space="preserve">Textfeld
</text>
  </threadedComment>
  <threadedComment ref="X215" personId="{74C8B8BF-E078-EAC1-E960-A055FF65D85A}" id="{00FB0050-0036-4783-9D66-0070005400E5}">
    <text xml:space="preserve">Textfeld
</text>
  </threadedComment>
  <threadedComment ref="Y215" personId="{74C8B8BF-E078-EAC1-E960-A055FF65D85A}" id="{00370040-00C5-4560-8EE5-00E900D0009C}">
    <text xml:space="preserve">Textfeld
</text>
  </threadedComment>
  <threadedComment ref="Z215" personId="{74C8B8BF-E078-EAC1-E960-A055FF65D85A}" id="{00C7006F-00FB-4919-B25E-0087002500AA}">
    <text xml:space="preserve">Textfeld
</text>
  </threadedComment>
  <threadedComment ref="I216" personId="{1B91C401-CF4B-951C-D16A-7E79B843C6D1}" id="{009100EB-0056-4A8C-8E67-002C004A009D}">
    <text xml:space="preserve">CO2-Wert
</text>
  </threadedComment>
  <threadedComment ref="J216" personId="{1B91C401-CF4B-951C-D16A-7E79B843C6D1}" id="{00F50037-00A0-4578-953A-00E200940045}">
    <text xml:space="preserve">CO2-Wert
</text>
  </threadedComment>
  <threadedComment ref="K216" personId="{1B91C401-CF4B-951C-D16A-7E79B843C6D1}" id="{006500E0-007F-49C7-BC41-005A00AB0020}">
    <text xml:space="preserve">CO2-Wert
</text>
  </threadedComment>
  <threadedComment ref="L216" personId="{1B91C401-CF4B-951C-D16A-7E79B843C6D1}" id="{00D50095-0019-4903-805B-00A700AB0077}">
    <text xml:space="preserve">CO2-Wert
</text>
  </threadedComment>
  <threadedComment ref="M216" personId="{1B91C401-CF4B-951C-D16A-7E79B843C6D1}" id="{00EB00C6-002F-4A80-AD02-0014002000D7}">
    <text xml:space="preserve">CO2-Wert
</text>
  </threadedComment>
  <threadedComment ref="N216" personId="{1B91C401-CF4B-951C-D16A-7E79B843C6D1}" id="{009900F3-001B-454D-9105-00250081004C}">
    <text xml:space="preserve">CO2-Wert
</text>
  </threadedComment>
  <threadedComment ref="O216" personId="{1B91C401-CF4B-951C-D16A-7E79B843C6D1}" id="{002B00DC-0090-4B79-A12D-00E400450005}">
    <text xml:space="preserve">CO2-Wert
</text>
  </threadedComment>
  <threadedComment ref="P216" personId="{1B91C401-CF4B-951C-D16A-7E79B843C6D1}" id="{0088002A-0042-4BC6-97E6-00B4008300D2}">
    <text xml:space="preserve">CO2-Wert
</text>
  </threadedComment>
  <threadedComment ref="Q216" personId="{1B91C401-CF4B-951C-D16A-7E79B843C6D1}" id="{00F80077-002A-4B92-BB4F-004F00F000AF}">
    <text xml:space="preserve">CO2-Wert
</text>
  </threadedComment>
  <threadedComment ref="R216" personId="{1B91C401-CF4B-951C-D16A-7E79B843C6D1}" id="{00BA005B-006F-403C-B2E4-004700220047}">
    <text xml:space="preserve">CO2-Wert
</text>
  </threadedComment>
  <threadedComment ref="S216" personId="{1B91C401-CF4B-951C-D16A-7E79B843C6D1}" id="{008D001A-0060-4862-B93F-0044004700B2}">
    <text xml:space="preserve">CO2-Wert
</text>
  </threadedComment>
  <threadedComment ref="T216" personId="{1B91C401-CF4B-951C-D16A-7E79B843C6D1}" id="{0029000F-0057-48DD-9883-00E70057002B}">
    <text xml:space="preserve">CO2-Wert
</text>
  </threadedComment>
  <threadedComment ref="U216" personId="{1B91C401-CF4B-951C-D16A-7E79B843C6D1}" id="{00A80079-00D6-490D-A384-002E006E0074}">
    <text xml:space="preserve">CO2-Wert
</text>
  </threadedComment>
  <threadedComment ref="V216" personId="{1B91C401-CF4B-951C-D16A-7E79B843C6D1}" id="{000A0043-0002-4D6B-8B91-003200E30019}">
    <text xml:space="preserve">CO2-Wert
</text>
  </threadedComment>
  <threadedComment ref="W216" personId="{1B91C401-CF4B-951C-D16A-7E79B843C6D1}" id="{007D002E-0065-49A9-BFB9-004500020088}">
    <text xml:space="preserve">CO2-Wert
</text>
  </threadedComment>
  <threadedComment ref="X216" personId="{1B91C401-CF4B-951C-D16A-7E79B843C6D1}" id="{008400AB-0033-4752-B7BE-001B00C200C2}">
    <text xml:space="preserve">CO2-Wert
</text>
  </threadedComment>
  <threadedComment ref="Y216" personId="{1B91C401-CF4B-951C-D16A-7E79B843C6D1}" id="{00D2008E-0042-4985-A13E-0011007A0024}">
    <text xml:space="preserve">CO2-Wert
</text>
  </threadedComment>
  <threadedComment ref="Z216" personId="{1B91C401-CF4B-951C-D16A-7E79B843C6D1}" id="{002A00EB-0005-4F68-89D1-00BE00390094}">
    <text xml:space="preserve">CO2-Wert
</text>
  </threadedComment>
  <threadedComment ref="I217" personId="{74C8B8BF-E078-EAC1-E960-A055FF65D85A}" id="{00B50073-0034-4352-B625-002E000A002B}">
    <text xml:space="preserve">Textfeld
</text>
  </threadedComment>
  <threadedComment ref="J217" personId="{74C8B8BF-E078-EAC1-E960-A055FF65D85A}" id="{00E40019-003A-4A6A-AC9B-004800C100B8}">
    <text xml:space="preserve">Textfeld
</text>
  </threadedComment>
  <threadedComment ref="K217" personId="{74C8B8BF-E078-EAC1-E960-A055FF65D85A}" id="{0031001C-001B-4837-802F-009B007E0032}">
    <text xml:space="preserve">Textfeld
</text>
  </threadedComment>
  <threadedComment ref="L217" personId="{74C8B8BF-E078-EAC1-E960-A055FF65D85A}" id="{007E00EE-00F5-4E54-B17C-00DA002A001F}">
    <text xml:space="preserve">Textfeld
</text>
  </threadedComment>
  <threadedComment ref="M217" personId="{74C8B8BF-E078-EAC1-E960-A055FF65D85A}" id="{004F0018-0090-4999-8291-00340080004D}">
    <text xml:space="preserve">Textfeld
</text>
  </threadedComment>
  <threadedComment ref="N217" personId="{74C8B8BF-E078-EAC1-E960-A055FF65D85A}" id="{00BE009C-00E6-4E1E-9239-00E700FD0083}">
    <text xml:space="preserve">Textfeld
</text>
  </threadedComment>
  <threadedComment ref="O217" personId="{74C8B8BF-E078-EAC1-E960-A055FF65D85A}" id="{007A0031-000B-41EF-8CD3-000600EF0063}">
    <text xml:space="preserve">Textfeld
</text>
  </threadedComment>
  <threadedComment ref="P217" personId="{74C8B8BF-E078-EAC1-E960-A055FF65D85A}" id="{00550093-0013-4C03-B2E6-008200F10054}">
    <text xml:space="preserve">Textfeld
</text>
  </threadedComment>
  <threadedComment ref="Q217" personId="{74C8B8BF-E078-EAC1-E960-A055FF65D85A}" id="{001C0006-0048-4A2B-9C6A-00ED001000F9}">
    <text xml:space="preserve">Textfeld
</text>
  </threadedComment>
  <threadedComment ref="R217" personId="{74C8B8BF-E078-EAC1-E960-A055FF65D85A}" id="{005D007F-00B9-498D-A639-006600A200B6}">
    <text xml:space="preserve">Textfeld
</text>
  </threadedComment>
  <threadedComment ref="S217" personId="{74C8B8BF-E078-EAC1-E960-A055FF65D85A}" id="{00FB0004-003D-4064-9104-00FA004B00EB}">
    <text xml:space="preserve">Textfeld
</text>
  </threadedComment>
  <threadedComment ref="T217" personId="{74C8B8BF-E078-EAC1-E960-A055FF65D85A}" id="{004B00C2-00DD-46B3-A5BA-006E00F400C7}">
    <text xml:space="preserve">Textfeld
</text>
  </threadedComment>
  <threadedComment ref="U217" personId="{74C8B8BF-E078-EAC1-E960-A055FF65D85A}" id="{00CF005B-0019-4FFC-89BC-004F0041008B}">
    <text xml:space="preserve">Textfeld
</text>
  </threadedComment>
  <threadedComment ref="V217" personId="{74C8B8BF-E078-EAC1-E960-A055FF65D85A}" id="{00D50005-0000-46F8-ACF3-00E9001B00F1}">
    <text xml:space="preserve">Textfeld
</text>
  </threadedComment>
  <threadedComment ref="W217" personId="{74C8B8BF-E078-EAC1-E960-A055FF65D85A}" id="{0009005A-001B-4A03-89CF-0091004000CF}">
    <text xml:space="preserve">Textfeld
</text>
  </threadedComment>
  <threadedComment ref="X217" personId="{74C8B8BF-E078-EAC1-E960-A055FF65D85A}" id="{00A500B5-0094-4427-85F4-00B7004F0028}">
    <text xml:space="preserve">Textfeld
</text>
  </threadedComment>
  <threadedComment ref="Y217" personId="{74C8B8BF-E078-EAC1-E960-A055FF65D85A}" id="{00330052-00EB-4996-B112-0046009C00D3}">
    <text xml:space="preserve">Textfeld
</text>
  </threadedComment>
  <threadedComment ref="Z217" personId="{74C8B8BF-E078-EAC1-E960-A055FF65D85A}" id="{00A100CA-00BA-4A2F-8786-003C008B00DC}">
    <text xml:space="preserve">Textfeld
</text>
  </threadedComment>
  <threadedComment ref="I218" personId="{1B91C401-CF4B-951C-D16A-7E79B843C6D1}" id="{002D00CB-00F9-442D-9749-0097007800C4}">
    <text xml:space="preserve">CO2-Wert
</text>
  </threadedComment>
  <threadedComment ref="J218" personId="{1B91C401-CF4B-951C-D16A-7E79B843C6D1}" id="{006E001A-0054-4564-A441-00630054006F}">
    <text xml:space="preserve">CO2-Wert
</text>
  </threadedComment>
  <threadedComment ref="K218" personId="{1B91C401-CF4B-951C-D16A-7E79B843C6D1}" id="{00CA008A-00C3-42C1-8E1F-00EE00E4009D}">
    <text xml:space="preserve">CO2-Wert
</text>
  </threadedComment>
  <threadedComment ref="L218" personId="{1B91C401-CF4B-951C-D16A-7E79B843C6D1}" id="{0096009D-00C0-4AFF-8BC5-00CD005900F3}">
    <text xml:space="preserve">CO2-Wert
</text>
  </threadedComment>
  <threadedComment ref="M218" personId="{1B91C401-CF4B-951C-D16A-7E79B843C6D1}" id="{00BB00A5-00F9-4BC4-9E9F-00D200180072}">
    <text xml:space="preserve">CO2-Wert
</text>
  </threadedComment>
  <threadedComment ref="N218" personId="{1B91C401-CF4B-951C-D16A-7E79B843C6D1}" id="{0050007E-00A4-429D-B4CE-007400FF0022}">
    <text xml:space="preserve">CO2-Wert
</text>
  </threadedComment>
  <threadedComment ref="O218" personId="{1B91C401-CF4B-951C-D16A-7E79B843C6D1}" id="{00B900FF-0021-4D60-9FEA-00FD005C005A}">
    <text xml:space="preserve">CO2-Wert
</text>
  </threadedComment>
  <threadedComment ref="P218" personId="{1B91C401-CF4B-951C-D16A-7E79B843C6D1}" id="{00CE0043-006E-41F7-83B1-00B800270019}">
    <text xml:space="preserve">CO2-Wert
</text>
  </threadedComment>
  <threadedComment ref="Q218" personId="{1B91C401-CF4B-951C-D16A-7E79B843C6D1}" id="{0037001C-0023-49D9-8FFE-004C00430009}">
    <text xml:space="preserve">CO2-Wert
</text>
  </threadedComment>
  <threadedComment ref="R218" personId="{1B91C401-CF4B-951C-D16A-7E79B843C6D1}" id="{00AF0095-0032-4009-AD25-008900D3006B}">
    <text xml:space="preserve">CO2-Wert
</text>
  </threadedComment>
  <threadedComment ref="S218" personId="{1B91C401-CF4B-951C-D16A-7E79B843C6D1}" id="{002C00D5-00DD-49C0-B912-003F00A400F6}">
    <text xml:space="preserve">CO2-Wert
</text>
  </threadedComment>
  <threadedComment ref="T218" personId="{1B91C401-CF4B-951C-D16A-7E79B843C6D1}" id="{005C0030-009E-4AFF-9C38-00E300FF005E}">
    <text xml:space="preserve">CO2-Wert
</text>
  </threadedComment>
  <threadedComment ref="U218" personId="{1B91C401-CF4B-951C-D16A-7E79B843C6D1}" id="{002500D7-0096-42EE-B3B2-006E002C006C}">
    <text xml:space="preserve">CO2-Wert
</text>
  </threadedComment>
  <threadedComment ref="V218" personId="{1B91C401-CF4B-951C-D16A-7E79B843C6D1}" id="{00740003-0096-490D-9B9E-0053008E0039}">
    <text xml:space="preserve">CO2-Wert
</text>
  </threadedComment>
  <threadedComment ref="W218" personId="{1B91C401-CF4B-951C-D16A-7E79B843C6D1}" id="{00C20058-00E4-4C81-B9D2-005F00C000DC}">
    <text xml:space="preserve">CO2-Wert
</text>
  </threadedComment>
  <threadedComment ref="X218" personId="{1B91C401-CF4B-951C-D16A-7E79B843C6D1}" id="{000E003B-0007-4ECC-89B7-00C0007F0055}">
    <text xml:space="preserve">CO2-Wert
</text>
  </threadedComment>
  <threadedComment ref="Y218" personId="{1B91C401-CF4B-951C-D16A-7E79B843C6D1}" id="{002F009A-00D5-4049-834D-000100C70031}">
    <text xml:space="preserve">CO2-Wert
</text>
  </threadedComment>
  <threadedComment ref="Z218" personId="{1B91C401-CF4B-951C-D16A-7E79B843C6D1}" id="{00A2009E-001C-463C-9778-007C004A00CD}">
    <text xml:space="preserve">CO2-Wert
</text>
  </threadedComment>
  <threadedComment ref="I219" personId="{74C8B8BF-E078-EAC1-E960-A055FF65D85A}" id="{00D9009F-0045-4F21-9C46-00A400A800C0}">
    <text xml:space="preserve">Textfeld
</text>
  </threadedComment>
  <threadedComment ref="J219" personId="{74C8B8BF-E078-EAC1-E960-A055FF65D85A}" id="{000500B6-007D-493D-AA17-000600D90008}">
    <text xml:space="preserve">Textfeld
</text>
  </threadedComment>
  <threadedComment ref="K219" personId="{74C8B8BF-E078-EAC1-E960-A055FF65D85A}" id="{00CC0015-00CE-46FC-AE18-002F00E7007E}">
    <text xml:space="preserve">Textfeld
</text>
  </threadedComment>
  <threadedComment ref="L219" personId="{74C8B8BF-E078-EAC1-E960-A055FF65D85A}" id="{00A60011-0064-4DCE-ACB1-009E0015005D}">
    <text xml:space="preserve">Textfeld
</text>
  </threadedComment>
  <threadedComment ref="M219" personId="{74C8B8BF-E078-EAC1-E960-A055FF65D85A}" id="{00CF00A3-0051-4020-8ADD-000A00E70058}">
    <text xml:space="preserve">Textfeld
</text>
  </threadedComment>
  <threadedComment ref="N219" personId="{74C8B8BF-E078-EAC1-E960-A055FF65D85A}" id="{00F300BA-0000-47DE-91B7-002800C70037}">
    <text xml:space="preserve">Textfeld
</text>
  </threadedComment>
  <threadedComment ref="O219" personId="{74C8B8BF-E078-EAC1-E960-A055FF65D85A}" id="{00370097-0067-4721-9394-002600460022}">
    <text xml:space="preserve">Textfeld
</text>
  </threadedComment>
  <threadedComment ref="P219" personId="{74C8B8BF-E078-EAC1-E960-A055FF65D85A}" id="{00830094-002C-4EBB-9BA6-005000C900B3}">
    <text xml:space="preserve">Textfeld
</text>
  </threadedComment>
  <threadedComment ref="Q219" personId="{74C8B8BF-E078-EAC1-E960-A055FF65D85A}" id="{006C0020-00A7-4B3A-B089-004400F000CB}">
    <text xml:space="preserve">Textfeld
</text>
  </threadedComment>
  <threadedComment ref="R219" personId="{74C8B8BF-E078-EAC1-E960-A055FF65D85A}" id="{00B70028-00C2-4CB3-8372-008E00500065}">
    <text xml:space="preserve">Textfeld
</text>
  </threadedComment>
  <threadedComment ref="S219" personId="{74C8B8BF-E078-EAC1-E960-A055FF65D85A}" id="{005F009F-00F2-4471-A47C-0039006900D7}">
    <text xml:space="preserve">Textfeld
</text>
  </threadedComment>
  <threadedComment ref="T219" personId="{74C8B8BF-E078-EAC1-E960-A055FF65D85A}" id="{000600BC-00B1-46A6-B4E7-007700DA00E3}">
    <text xml:space="preserve">Textfeld
</text>
  </threadedComment>
  <threadedComment ref="U219" personId="{74C8B8BF-E078-EAC1-E960-A055FF65D85A}" id="{00E600B2-00D9-4293-B0C6-005C00F800AA}">
    <text xml:space="preserve">Textfeld
</text>
  </threadedComment>
  <threadedComment ref="V219" personId="{74C8B8BF-E078-EAC1-E960-A055FF65D85A}" id="{00710071-00C3-46AA-A4B7-00B100920067}">
    <text xml:space="preserve">Textfeld
</text>
  </threadedComment>
  <threadedComment ref="W219" personId="{74C8B8BF-E078-EAC1-E960-A055FF65D85A}" id="{00020055-00E6-44AE-8037-006D00350065}">
    <text xml:space="preserve">Textfeld
</text>
  </threadedComment>
  <threadedComment ref="X219" personId="{74C8B8BF-E078-EAC1-E960-A055FF65D85A}" id="{00D300C5-00B9-47E1-B108-005A005C0015}">
    <text xml:space="preserve">Textfeld
</text>
  </threadedComment>
  <threadedComment ref="Y219" personId="{74C8B8BF-E078-EAC1-E960-A055FF65D85A}" id="{000C0011-008F-470E-90DE-006F000700C1}">
    <text xml:space="preserve">Textfeld
</text>
  </threadedComment>
  <threadedComment ref="Z219" personId="{74C8B8BF-E078-EAC1-E960-A055FF65D85A}" id="{00FC00D8-0017-4387-9A88-009F00750004}">
    <text xml:space="preserve">Textfeld
</text>
  </threadedComment>
  <threadedComment ref="I220" personId="{1B91C401-CF4B-951C-D16A-7E79B843C6D1}" id="{008200D7-00BC-4CD8-BAA8-00C900770057}">
    <text xml:space="preserve">CO2-Wert
</text>
  </threadedComment>
  <threadedComment ref="J220" personId="{1B91C401-CF4B-951C-D16A-7E79B843C6D1}" id="{005C0034-0062-4166-836E-00B1007300ED}">
    <text xml:space="preserve">CO2-Wert
</text>
  </threadedComment>
  <threadedComment ref="K220" personId="{1B91C401-CF4B-951C-D16A-7E79B843C6D1}" id="{00950015-009D-414F-B3B5-00A900AA00E1}">
    <text xml:space="preserve">CO2-Wert
</text>
  </threadedComment>
  <threadedComment ref="L220" personId="{1B91C401-CF4B-951C-D16A-7E79B843C6D1}" id="{001A005F-0084-4A96-A32C-008400FE0074}">
    <text xml:space="preserve">CO2-Wert
</text>
  </threadedComment>
  <threadedComment ref="M220" personId="{1B91C401-CF4B-951C-D16A-7E79B843C6D1}" id="{00680078-0012-4D6C-9F4C-004100A200F6}">
    <text xml:space="preserve">CO2-Wert
</text>
  </threadedComment>
  <threadedComment ref="N220" personId="{1B91C401-CF4B-951C-D16A-7E79B843C6D1}" id="{000500B1-00F3-4841-8ACE-00BA00E500CA}">
    <text xml:space="preserve">CO2-Wert
</text>
  </threadedComment>
  <threadedComment ref="O220" personId="{1B91C401-CF4B-951C-D16A-7E79B843C6D1}" id="{00000000-0098-4AEA-BAD5-0086006200FC}">
    <text xml:space="preserve">CO2-Wert
</text>
  </threadedComment>
  <threadedComment ref="P220" personId="{1B91C401-CF4B-951C-D16A-7E79B843C6D1}" id="{003500D1-00CA-424C-B04B-00F0000300C3}">
    <text xml:space="preserve">CO2-Wert
</text>
  </threadedComment>
  <threadedComment ref="Q220" personId="{1B91C401-CF4B-951C-D16A-7E79B843C6D1}" id="{00C90038-005C-4C1E-A61F-008100E900E0}">
    <text xml:space="preserve">CO2-Wert
</text>
  </threadedComment>
  <threadedComment ref="R220" personId="{1B91C401-CF4B-951C-D16A-7E79B843C6D1}" id="{0084003D-0028-4E8D-AEB9-0030005A00DF}">
    <text xml:space="preserve">CO2-Wert
</text>
  </threadedComment>
  <threadedComment ref="S220" personId="{1B91C401-CF4B-951C-D16A-7E79B843C6D1}" id="{00DA0022-0005-4F05-B298-006D00EC0016}">
    <text xml:space="preserve">CO2-Wert
</text>
  </threadedComment>
  <threadedComment ref="T220" personId="{1B91C401-CF4B-951C-D16A-7E79B843C6D1}" id="{006F000D-005B-4633-ACE2-00F100810046}">
    <text xml:space="preserve">CO2-Wert
</text>
  </threadedComment>
  <threadedComment ref="U220" personId="{1B91C401-CF4B-951C-D16A-7E79B843C6D1}" id="{00530064-00E1-4573-A825-00BF006E0084}">
    <text xml:space="preserve">CO2-Wert
</text>
  </threadedComment>
  <threadedComment ref="V220" personId="{1B91C401-CF4B-951C-D16A-7E79B843C6D1}" id="{008700D5-00B7-498F-8755-0041007F0013}">
    <text xml:space="preserve">CO2-Wert
</text>
  </threadedComment>
  <threadedComment ref="W220" personId="{1B91C401-CF4B-951C-D16A-7E79B843C6D1}" id="{009500D9-0049-4678-AF66-00CA006700AB}">
    <text xml:space="preserve">CO2-Wert
</text>
  </threadedComment>
  <threadedComment ref="X220" personId="{1B91C401-CF4B-951C-D16A-7E79B843C6D1}" id="{00D900E9-000A-41CD-8EFC-00400025007B}">
    <text xml:space="preserve">CO2-Wert
</text>
  </threadedComment>
  <threadedComment ref="Y220" personId="{1B91C401-CF4B-951C-D16A-7E79B843C6D1}" id="{00D100DA-0035-4686-9998-00C700DB00D5}">
    <text xml:space="preserve">CO2-Wert
</text>
  </threadedComment>
  <threadedComment ref="Z220" personId="{1B91C401-CF4B-951C-D16A-7E79B843C6D1}" id="{003A0081-00EF-47DC-9435-006D000E00CD}">
    <text xml:space="preserve">CO2-Wert
</text>
  </threadedComment>
  <threadedComment ref="I221" personId="{74C8B8BF-E078-EAC1-E960-A055FF65D85A}" id="{00630097-0018-45A8-B1FA-00DA008E00C4}">
    <text xml:space="preserve">Textfeld
</text>
  </threadedComment>
  <threadedComment ref="J221" personId="{74C8B8BF-E078-EAC1-E960-A055FF65D85A}" id="{00C100F7-00EE-4A67-A63A-0058009F001D}">
    <text xml:space="preserve">Textfeld
</text>
  </threadedComment>
  <threadedComment ref="K221" personId="{74C8B8BF-E078-EAC1-E960-A055FF65D85A}" id="{006700EC-0077-41F4-84A4-009A00D30036}">
    <text xml:space="preserve">Textfeld
</text>
  </threadedComment>
  <threadedComment ref="L221" personId="{74C8B8BF-E078-EAC1-E960-A055FF65D85A}" id="{003C0081-007E-46CB-A7C6-0064004200E2}">
    <text xml:space="preserve">Textfeld
</text>
  </threadedComment>
  <threadedComment ref="M221" personId="{74C8B8BF-E078-EAC1-E960-A055FF65D85A}" id="{0087008A-003D-4341-8BE5-00E000BD006E}">
    <text xml:space="preserve">Textfeld
</text>
  </threadedComment>
  <threadedComment ref="N221" personId="{74C8B8BF-E078-EAC1-E960-A055FF65D85A}" id="{0033006E-00AB-4FD1-8868-004400BD00BB}">
    <text xml:space="preserve">Textfeld
</text>
  </threadedComment>
  <threadedComment ref="O221" personId="{74C8B8BF-E078-EAC1-E960-A055FF65D85A}" id="{000E003E-0019-49C4-BE35-009700D6005A}">
    <text xml:space="preserve">Textfeld
</text>
  </threadedComment>
  <threadedComment ref="P221" personId="{74C8B8BF-E078-EAC1-E960-A055FF65D85A}" id="{009E00E2-00D3-4B73-8827-00F3004A00C0}">
    <text xml:space="preserve">Textfeld
</text>
  </threadedComment>
  <threadedComment ref="Q221" personId="{74C8B8BF-E078-EAC1-E960-A055FF65D85A}" id="{005900E9-0054-4EAF-9BFC-0066007E0053}">
    <text xml:space="preserve">Textfeld
</text>
  </threadedComment>
  <threadedComment ref="R221" personId="{74C8B8BF-E078-EAC1-E960-A055FF65D85A}" id="{004A0016-004F-44EF-A8FB-00D2008E002C}">
    <text xml:space="preserve">Textfeld
</text>
  </threadedComment>
  <threadedComment ref="S221" personId="{74C8B8BF-E078-EAC1-E960-A055FF65D85A}" id="{00A50098-00D6-4728-AB56-00EE00D00004}">
    <text xml:space="preserve">Textfeld
</text>
  </threadedComment>
  <threadedComment ref="T221" personId="{74C8B8BF-E078-EAC1-E960-A055FF65D85A}" id="{006D0067-0065-431A-A627-00A600E100AE}">
    <text xml:space="preserve">Textfeld
</text>
  </threadedComment>
  <threadedComment ref="U221" personId="{74C8B8BF-E078-EAC1-E960-A055FF65D85A}" id="{00840000-0031-47D8-A350-001C003B001B}">
    <text xml:space="preserve">Textfeld
</text>
  </threadedComment>
  <threadedComment ref="V221" personId="{74C8B8BF-E078-EAC1-E960-A055FF65D85A}" id="{007B00C0-0095-42F3-814E-005D00A000EC}">
    <text xml:space="preserve">Textfeld
</text>
  </threadedComment>
  <threadedComment ref="W221" personId="{74C8B8BF-E078-EAC1-E960-A055FF65D85A}" id="{00FC0095-00C8-48DE-BFF3-0020000C0037}">
    <text xml:space="preserve">Textfeld
</text>
  </threadedComment>
  <threadedComment ref="X221" personId="{74C8B8BF-E078-EAC1-E960-A055FF65D85A}" id="{00860084-0005-4AAE-96B9-000800A00062}">
    <text xml:space="preserve">Textfeld
</text>
  </threadedComment>
  <threadedComment ref="Y221" personId="{74C8B8BF-E078-EAC1-E960-A055FF65D85A}" id="{000A0067-0014-43A8-B016-007F00A2004A}">
    <text xml:space="preserve">Textfeld
</text>
  </threadedComment>
  <threadedComment ref="Z221" personId="{74C8B8BF-E078-EAC1-E960-A055FF65D85A}" id="{00250082-00EE-47BF-9878-00410092001E}">
    <text xml:space="preserve">Textfeld
</text>
  </threadedComment>
  <threadedComment ref="I222" personId="{1B91C401-CF4B-951C-D16A-7E79B843C6D1}" id="{00E80073-00F0-4F6E-B9F4-00160058007D}">
    <text xml:space="preserve">CO2-Wert
</text>
  </threadedComment>
  <threadedComment ref="J222" personId="{1B91C401-CF4B-951C-D16A-7E79B843C6D1}" id="{00EF00A7-00D2-456F-AA77-0088003200D8}">
    <text xml:space="preserve">CO2-Wert
</text>
  </threadedComment>
  <threadedComment ref="K222" personId="{1B91C401-CF4B-951C-D16A-7E79B843C6D1}" id="{002A00FC-000E-44F7-A678-0039004D0062}">
    <text xml:space="preserve">CO2-Wert
</text>
  </threadedComment>
  <threadedComment ref="L222" personId="{1B91C401-CF4B-951C-D16A-7E79B843C6D1}" id="{0058005D-0093-4376-A4A9-00E500E40011}">
    <text xml:space="preserve">CO2-Wert
</text>
  </threadedComment>
  <threadedComment ref="M222" personId="{1B91C401-CF4B-951C-D16A-7E79B843C6D1}" id="{00310095-0006-40EB-B807-001F005C0066}">
    <text xml:space="preserve">CO2-Wert
</text>
  </threadedComment>
  <threadedComment ref="N222" personId="{1B91C401-CF4B-951C-D16A-7E79B843C6D1}" id="{00B40025-0094-4451-A7A3-0011002700BC}">
    <text xml:space="preserve">CO2-Wert
</text>
  </threadedComment>
  <threadedComment ref="O222" personId="{1B91C401-CF4B-951C-D16A-7E79B843C6D1}" id="{00A700CB-0000-4DC6-A818-00F1006F00C5}">
    <text xml:space="preserve">CO2-Wert
</text>
  </threadedComment>
  <threadedComment ref="P222" personId="{1B91C401-CF4B-951C-D16A-7E79B843C6D1}" id="{00E800AD-002D-437C-ABFD-00EA004C0080}">
    <text xml:space="preserve">CO2-Wert
</text>
  </threadedComment>
  <threadedComment ref="Q222" personId="{1B91C401-CF4B-951C-D16A-7E79B843C6D1}" id="{000D004A-003D-4BC2-A4DD-003500CA0033}">
    <text xml:space="preserve">CO2-Wert
</text>
  </threadedComment>
  <threadedComment ref="R222" personId="{1B91C401-CF4B-951C-D16A-7E79B843C6D1}" id="{00FE00D5-00AA-489B-B741-00B8005C0046}">
    <text xml:space="preserve">CO2-Wert
</text>
  </threadedComment>
  <threadedComment ref="S222" personId="{1B91C401-CF4B-951C-D16A-7E79B843C6D1}" id="{005B0042-002F-49D1-984C-00020043004A}">
    <text xml:space="preserve">CO2-Wert
</text>
  </threadedComment>
  <threadedComment ref="T222" personId="{1B91C401-CF4B-951C-D16A-7E79B843C6D1}" id="{00EC0007-00F8-442A-9788-00F500890063}">
    <text xml:space="preserve">CO2-Wert
</text>
  </threadedComment>
  <threadedComment ref="U222" personId="{1B91C401-CF4B-951C-D16A-7E79B843C6D1}" id="{00330046-0093-4D08-9F47-0033003D0029}">
    <text xml:space="preserve">CO2-Wert
</text>
  </threadedComment>
  <threadedComment ref="V222" personId="{1B91C401-CF4B-951C-D16A-7E79B843C6D1}" id="{008200FA-00E9-415C-A7EC-00B1002000CE}">
    <text xml:space="preserve">CO2-Wert
</text>
  </threadedComment>
  <threadedComment ref="W222" personId="{1B91C401-CF4B-951C-D16A-7E79B843C6D1}" id="{00FD0035-00E6-4F4B-B32E-007A00C100C8}">
    <text xml:space="preserve">CO2-Wert
</text>
  </threadedComment>
  <threadedComment ref="X222" personId="{1B91C401-CF4B-951C-D16A-7E79B843C6D1}" id="{00450066-00CC-4B57-8DC7-0087009E00C1}">
    <text xml:space="preserve">CO2-Wert
</text>
  </threadedComment>
  <threadedComment ref="Y222" personId="{1B91C401-CF4B-951C-D16A-7E79B843C6D1}" id="{00CD00F2-003F-49C1-B1CC-007600B60047}">
    <text xml:space="preserve">CO2-Wert
</text>
  </threadedComment>
  <threadedComment ref="Z222" personId="{1B91C401-CF4B-951C-D16A-7E79B843C6D1}" id="{00AF00E0-00BB-44CB-8CE9-00F6003C008A}">
    <text xml:space="preserve">CO2-Wert
</text>
  </threadedComment>
  <threadedComment ref="I223" personId="{74C8B8BF-E078-EAC1-E960-A055FF65D85A}" id="{0065002D-008D-4893-B882-003C005200C2}">
    <text xml:space="preserve">Textfeld
</text>
  </threadedComment>
  <threadedComment ref="J223" personId="{74C8B8BF-E078-EAC1-E960-A055FF65D85A}" id="{00D00003-00A1-48D4-8DCB-00970024000C}">
    <text xml:space="preserve">Textfeld
</text>
  </threadedComment>
  <threadedComment ref="K223" personId="{74C8B8BF-E078-EAC1-E960-A055FF65D85A}" id="{007500C9-000B-4A35-8CDD-00D6008C00E3}">
    <text xml:space="preserve">Textfeld
</text>
  </threadedComment>
  <threadedComment ref="L223" personId="{74C8B8BF-E078-EAC1-E960-A055FF65D85A}" id="{00190089-0059-4D47-867D-00AE00390045}">
    <text xml:space="preserve">Textfeld
</text>
  </threadedComment>
  <threadedComment ref="M223" personId="{74C8B8BF-E078-EAC1-E960-A055FF65D85A}" id="{005B006A-00C6-471B-901B-00AC007700D0}">
    <text xml:space="preserve">Textfeld
</text>
  </threadedComment>
  <threadedComment ref="N223" personId="{74C8B8BF-E078-EAC1-E960-A055FF65D85A}" id="{00170051-0041-4354-A67E-004E002000FC}">
    <text xml:space="preserve">Textfeld
</text>
  </threadedComment>
  <threadedComment ref="O223" personId="{74C8B8BF-E078-EAC1-E960-A055FF65D85A}" id="{00FA00E6-005E-4973-A3E9-005C00E300FA}">
    <text xml:space="preserve">Textfeld
</text>
  </threadedComment>
  <threadedComment ref="P223" personId="{74C8B8BF-E078-EAC1-E960-A055FF65D85A}" id="{00DC000A-00B0-421B-B1BB-005B00010040}">
    <text xml:space="preserve">Textfeld
</text>
  </threadedComment>
  <threadedComment ref="Q223" personId="{74C8B8BF-E078-EAC1-E960-A055FF65D85A}" id="{001E0057-001C-4FD9-8E52-000100680093}">
    <text xml:space="preserve">Textfeld
</text>
  </threadedComment>
  <threadedComment ref="R223" personId="{74C8B8BF-E078-EAC1-E960-A055FF65D85A}" id="{001E008F-00ED-4EDF-BAF5-006D007C002E}">
    <text xml:space="preserve">Textfeld
</text>
  </threadedComment>
  <threadedComment ref="S223" personId="{74C8B8BF-E078-EAC1-E960-A055FF65D85A}" id="{001600CA-0074-41CC-BC26-00C00000007D}">
    <text xml:space="preserve">Textfeld
</text>
  </threadedComment>
  <threadedComment ref="T223" personId="{74C8B8BF-E078-EAC1-E960-A055FF65D85A}" id="{00020035-00A8-4CE3-91EA-00C8005400C4}">
    <text xml:space="preserve">Textfeld
</text>
  </threadedComment>
  <threadedComment ref="U223" personId="{74C8B8BF-E078-EAC1-E960-A055FF65D85A}" id="{006A009E-00D7-4F1E-9CCD-005000400006}">
    <text xml:space="preserve">Textfeld
</text>
  </threadedComment>
  <threadedComment ref="V223" personId="{74C8B8BF-E078-EAC1-E960-A055FF65D85A}" id="{00AE00B9-0058-4974-B9C8-0034002B0025}">
    <text xml:space="preserve">Textfeld
</text>
  </threadedComment>
  <threadedComment ref="W223" personId="{74C8B8BF-E078-EAC1-E960-A055FF65D85A}" id="{0033007F-00CC-4DBF-832B-00AB009100C3}">
    <text xml:space="preserve">Textfeld
</text>
  </threadedComment>
  <threadedComment ref="X223" personId="{74C8B8BF-E078-EAC1-E960-A055FF65D85A}" id="{00620071-008D-45D7-9BBD-001400AC00AC}">
    <text xml:space="preserve">Textfeld
</text>
  </threadedComment>
  <threadedComment ref="Y223" personId="{74C8B8BF-E078-EAC1-E960-A055FF65D85A}" id="{00E600F2-0033-406F-A874-0016004C00C0}">
    <text xml:space="preserve">Textfeld
</text>
  </threadedComment>
  <threadedComment ref="Z223" personId="{74C8B8BF-E078-EAC1-E960-A055FF65D85A}" id="{00A30054-00A9-44C6-911D-00AD009C005A}">
    <text xml:space="preserve">Textfeld
</text>
  </threadedComment>
  <threadedComment ref="I224" personId="{1B91C401-CF4B-951C-D16A-7E79B843C6D1}" id="{0053006C-00B3-4E5A-8368-00CC000B0046}">
    <text xml:space="preserve">CO2-Wert
</text>
  </threadedComment>
  <threadedComment ref="J224" personId="{1B91C401-CF4B-951C-D16A-7E79B843C6D1}" id="{00EC00E0-008F-4985-9E47-00D500F80073}">
    <text xml:space="preserve">CO2-Wert
</text>
  </threadedComment>
  <threadedComment ref="K224" personId="{1B91C401-CF4B-951C-D16A-7E79B843C6D1}" id="{00DD0008-0019-4097-94B0-005200DE006B}">
    <text xml:space="preserve">CO2-Wert
</text>
  </threadedComment>
  <threadedComment ref="L224" personId="{1B91C401-CF4B-951C-D16A-7E79B843C6D1}" id="{004F0028-00AD-4719-AD9C-0037002C00B0}">
    <text xml:space="preserve">CO2-Wert
</text>
  </threadedComment>
  <threadedComment ref="M224" personId="{1B91C401-CF4B-951C-D16A-7E79B843C6D1}" id="{00870020-002E-4B35-B0E4-009E008F0077}">
    <text xml:space="preserve">CO2-Wert
</text>
  </threadedComment>
  <threadedComment ref="N224" personId="{1B91C401-CF4B-951C-D16A-7E79B843C6D1}" id="{00FC00DA-0015-4FF9-B352-009300B400BC}">
    <text xml:space="preserve">CO2-Wert
</text>
  </threadedComment>
  <threadedComment ref="O224" personId="{1B91C401-CF4B-951C-D16A-7E79B843C6D1}" id="{00FC004E-0049-473A-ACCA-00B7008F0067}">
    <text xml:space="preserve">CO2-Wert
</text>
  </threadedComment>
  <threadedComment ref="P224" personId="{1B91C401-CF4B-951C-D16A-7E79B843C6D1}" id="{004B00BA-008D-4A21-B36A-00D700450051}">
    <text xml:space="preserve">CO2-Wert
</text>
  </threadedComment>
  <threadedComment ref="Q224" personId="{1B91C401-CF4B-951C-D16A-7E79B843C6D1}" id="{005B0090-00A6-4B4E-A43D-0072005400CE}">
    <text xml:space="preserve">CO2-Wert
</text>
  </threadedComment>
  <threadedComment ref="R224" personId="{1B91C401-CF4B-951C-D16A-7E79B843C6D1}" id="{00F0002B-000C-4225-B6F4-005700BF00C1}">
    <text xml:space="preserve">CO2-Wert
</text>
  </threadedComment>
  <threadedComment ref="S224" personId="{1B91C401-CF4B-951C-D16A-7E79B843C6D1}" id="{005200BB-0089-4D6F-A5A8-002A00AD0005}">
    <text xml:space="preserve">CO2-Wert
</text>
  </threadedComment>
  <threadedComment ref="T224" personId="{1B91C401-CF4B-951C-D16A-7E79B843C6D1}" id="{004C0057-00D2-47F6-A255-00F400C20051}">
    <text xml:space="preserve">CO2-Wert
</text>
  </threadedComment>
  <threadedComment ref="U224" personId="{1B91C401-CF4B-951C-D16A-7E79B843C6D1}" id="{005800EE-0054-4CC7-B43F-00CB00250060}">
    <text xml:space="preserve">CO2-Wert
</text>
  </threadedComment>
  <threadedComment ref="V224" personId="{1B91C401-CF4B-951C-D16A-7E79B843C6D1}" id="{00DE0066-00E5-4933-8D6E-00E200F000E7}">
    <text xml:space="preserve">CO2-Wert
</text>
  </threadedComment>
  <threadedComment ref="W224" personId="{1B91C401-CF4B-951C-D16A-7E79B843C6D1}" id="{0003005B-006C-4E31-B16D-00FB000B0096}">
    <text xml:space="preserve">CO2-Wert
</text>
  </threadedComment>
  <threadedComment ref="X224" personId="{1B91C401-CF4B-951C-D16A-7E79B843C6D1}" id="{006E0091-00AB-4479-8EEC-00D500DA002A}">
    <text xml:space="preserve">CO2-Wert
</text>
  </threadedComment>
  <threadedComment ref="Y224" personId="{1B91C401-CF4B-951C-D16A-7E79B843C6D1}" id="{00AB00AC-001A-4A7F-8DD1-007C00BE0016}">
    <text xml:space="preserve">CO2-Wert
</text>
  </threadedComment>
  <threadedComment ref="Z224" personId="{1B91C401-CF4B-951C-D16A-7E79B843C6D1}" id="{00C9004E-000E-4624-B7CF-00E000E10039}">
    <text xml:space="preserve">CO2-Wert
</text>
  </threadedComment>
  <threadedComment ref="I225" personId="{74C8B8BF-E078-EAC1-E960-A055FF65D85A}" id="{006C00B5-00DC-45FC-BD72-00B500AB000C}">
    <text xml:space="preserve">Textfeld
</text>
  </threadedComment>
  <threadedComment ref="J225" personId="{74C8B8BF-E078-EAC1-E960-A055FF65D85A}" id="{00710034-00FA-4950-B18C-002900C200CB}">
    <text xml:space="preserve">Textfeld
</text>
  </threadedComment>
  <threadedComment ref="K225" personId="{74C8B8BF-E078-EAC1-E960-A055FF65D85A}" id="{002F00B4-0066-493A-9185-002D001600F5}">
    <text xml:space="preserve">Textfeld
</text>
  </threadedComment>
  <threadedComment ref="L225" personId="{74C8B8BF-E078-EAC1-E960-A055FF65D85A}" id="{002500D5-009F-4042-AFCF-0024004D006F}">
    <text xml:space="preserve">Textfeld
</text>
  </threadedComment>
  <threadedComment ref="M225" personId="{74C8B8BF-E078-EAC1-E960-A055FF65D85A}" id="{00390027-0051-4170-9CF1-007700120021}">
    <text xml:space="preserve">Textfeld
</text>
  </threadedComment>
  <threadedComment ref="N225" personId="{74C8B8BF-E078-EAC1-E960-A055FF65D85A}" id="{00B200D0-008E-45B6-8DCB-000D006500F5}">
    <text xml:space="preserve">Textfeld
</text>
  </threadedComment>
  <threadedComment ref="O225" personId="{74C8B8BF-E078-EAC1-E960-A055FF65D85A}" id="{003B000B-00E8-484A-9D16-006D00A900B3}">
    <text xml:space="preserve">Textfeld
</text>
  </threadedComment>
  <threadedComment ref="P225" personId="{74C8B8BF-E078-EAC1-E960-A055FF65D85A}" id="{002C0043-0015-490F-B34D-003200CF00AD}">
    <text xml:space="preserve">Textfeld
</text>
  </threadedComment>
  <threadedComment ref="Q225" personId="{74C8B8BF-E078-EAC1-E960-A055FF65D85A}" id="{00530059-002C-4740-91B3-009700900064}">
    <text xml:space="preserve">Textfeld
</text>
  </threadedComment>
  <threadedComment ref="R225" personId="{74C8B8BF-E078-EAC1-E960-A055FF65D85A}" id="{00CB0038-0023-46F3-91F7-0041005600E3}">
    <text xml:space="preserve">Textfeld
</text>
  </threadedComment>
  <threadedComment ref="S225" personId="{74C8B8BF-E078-EAC1-E960-A055FF65D85A}" id="{0051005E-002F-466C-9850-004D006800AB}">
    <text xml:space="preserve">Textfeld
</text>
  </threadedComment>
  <threadedComment ref="T225" personId="{74C8B8BF-E078-EAC1-E960-A055FF65D85A}" id="{00E400D9-005D-4922-80B8-0042009200FC}">
    <text xml:space="preserve">Textfeld
</text>
  </threadedComment>
  <threadedComment ref="U225" personId="{74C8B8BF-E078-EAC1-E960-A055FF65D85A}" id="{00D60081-0050-4804-9A62-002D00D200D8}">
    <text xml:space="preserve">Textfeld
</text>
  </threadedComment>
  <threadedComment ref="V225" personId="{74C8B8BF-E078-EAC1-E960-A055FF65D85A}" id="{003000E2-009D-4624-BEB9-00DC00EF0072}">
    <text xml:space="preserve">Textfeld
</text>
  </threadedComment>
  <threadedComment ref="W225" personId="{74C8B8BF-E078-EAC1-E960-A055FF65D85A}" id="{00E60038-00F3-4306-B8BD-002E00C40051}">
    <text xml:space="preserve">Textfeld
</text>
  </threadedComment>
  <threadedComment ref="X225" personId="{74C8B8BF-E078-EAC1-E960-A055FF65D85A}" id="{0014001B-0090-47C8-BB11-001100AC00D2}">
    <text xml:space="preserve">Textfeld
</text>
  </threadedComment>
  <threadedComment ref="Y225" personId="{74C8B8BF-E078-EAC1-E960-A055FF65D85A}" id="{001B0017-00DD-45F9-AAFF-00C100D60006}">
    <text xml:space="preserve">Textfeld
</text>
  </threadedComment>
  <threadedComment ref="Z225" personId="{74C8B8BF-E078-EAC1-E960-A055FF65D85A}" id="{005600A5-00FE-46A8-96EF-00E9009C0048}">
    <text xml:space="preserve">Textfeld
</text>
  </threadedComment>
  <threadedComment ref="I226" personId="{1B91C401-CF4B-951C-D16A-7E79B843C6D1}" id="{003F0023-0032-4A6A-8D69-00EF003B000C}">
    <text xml:space="preserve">CO2-Wert
</text>
  </threadedComment>
  <threadedComment ref="J226" personId="{1B91C401-CF4B-951C-D16A-7E79B843C6D1}" id="{009700AC-0035-426C-966B-00DE000C00DA}">
    <text xml:space="preserve">CO2-Wert
</text>
  </threadedComment>
  <threadedComment ref="K226" personId="{1B91C401-CF4B-951C-D16A-7E79B843C6D1}" id="{008C0096-00B7-4080-9F56-00500031004C}">
    <text xml:space="preserve">CO2-Wert
</text>
  </threadedComment>
  <threadedComment ref="L226" personId="{1B91C401-CF4B-951C-D16A-7E79B843C6D1}" id="{00420015-0066-45BB-9DF8-0059008100FC}">
    <text xml:space="preserve">CO2-Wert
</text>
  </threadedComment>
  <threadedComment ref="M226" personId="{1B91C401-CF4B-951C-D16A-7E79B843C6D1}" id="{000E00E5-00C9-42CB-AB92-00CE009F009E}">
    <text xml:space="preserve">CO2-Wert
</text>
  </threadedComment>
  <threadedComment ref="N226" personId="{1B91C401-CF4B-951C-D16A-7E79B843C6D1}" id="{00B0007E-001C-4999-8338-0088009F00D5}">
    <text xml:space="preserve">CO2-Wert
</text>
  </threadedComment>
  <threadedComment ref="O226" personId="{1B91C401-CF4B-951C-D16A-7E79B843C6D1}" id="{000D00BA-0057-4C73-BC54-006C00F30098}">
    <text xml:space="preserve">CO2-Wert
</text>
  </threadedComment>
  <threadedComment ref="P226" personId="{1B91C401-CF4B-951C-D16A-7E79B843C6D1}" id="{00270043-002F-44F0-84BA-007A00D600AA}">
    <text xml:space="preserve">CO2-Wert
</text>
  </threadedComment>
  <threadedComment ref="Q226" personId="{1B91C401-CF4B-951C-D16A-7E79B843C6D1}" id="{00740015-00CC-4EE0-9F19-000000B5000C}">
    <text xml:space="preserve">CO2-Wert
</text>
  </threadedComment>
  <threadedComment ref="R226" personId="{1B91C401-CF4B-951C-D16A-7E79B843C6D1}" id="{007C00D1-00D8-4D73-8F12-00D600AB0088}">
    <text xml:space="preserve">CO2-Wert
</text>
  </threadedComment>
  <threadedComment ref="S226" personId="{1B91C401-CF4B-951C-D16A-7E79B843C6D1}" id="{00D500EB-00DE-4B53-98C1-008A004C009E}">
    <text xml:space="preserve">CO2-Wert
</text>
  </threadedComment>
  <threadedComment ref="T226" personId="{1B91C401-CF4B-951C-D16A-7E79B843C6D1}" id="{00660067-004F-4AE4-92C1-00B3002F0016}">
    <text xml:space="preserve">CO2-Wert
</text>
  </threadedComment>
  <threadedComment ref="U226" personId="{1B91C401-CF4B-951C-D16A-7E79B843C6D1}" id="{006100B5-001A-4937-9602-00C100DE0093}">
    <text xml:space="preserve">CO2-Wert
</text>
  </threadedComment>
  <threadedComment ref="V226" personId="{1B91C401-CF4B-951C-D16A-7E79B843C6D1}" id="{00A20079-00F2-4E99-B2F0-005000E900AC}">
    <text xml:space="preserve">CO2-Wert
</text>
  </threadedComment>
  <threadedComment ref="W226" personId="{1B91C401-CF4B-951C-D16A-7E79B843C6D1}" id="{00B0005B-0096-4DD0-AF48-000E001B00A3}">
    <text xml:space="preserve">CO2-Wert
</text>
  </threadedComment>
  <threadedComment ref="X226" personId="{1B91C401-CF4B-951C-D16A-7E79B843C6D1}" id="{00230025-0021-49DD-982B-00AE00AD008F}">
    <text xml:space="preserve">CO2-Wert
</text>
  </threadedComment>
  <threadedComment ref="Y226" personId="{1B91C401-CF4B-951C-D16A-7E79B843C6D1}" id="{00CA00BE-0006-4DB4-8039-00FB00160074}">
    <text xml:space="preserve">CO2-Wert
</text>
  </threadedComment>
  <threadedComment ref="Z226" personId="{1B91C401-CF4B-951C-D16A-7E79B843C6D1}" id="{008100CC-002B-4C88-A001-004E00BD0081}">
    <text xml:space="preserve">CO2-Wert
</text>
  </threadedComment>
  <threadedComment ref="I227" personId="{74C8B8BF-E078-EAC1-E960-A055FF65D85A}" id="{00C7009C-00B5-4789-9D15-009B001C00AE}">
    <text xml:space="preserve">Textfeld
</text>
  </threadedComment>
  <threadedComment ref="J227" personId="{74C8B8BF-E078-EAC1-E960-A055FF65D85A}" id="{00AD00A2-0047-492C-B074-00D7007D00A1}">
    <text xml:space="preserve">Textfeld
</text>
  </threadedComment>
  <threadedComment ref="K227" personId="{74C8B8BF-E078-EAC1-E960-A055FF65D85A}" id="{00DB008E-00DD-4394-AD2B-003600F900B8}">
    <text xml:space="preserve">Textfeld
</text>
  </threadedComment>
  <threadedComment ref="L227" personId="{74C8B8BF-E078-EAC1-E960-A055FF65D85A}" id="{00250038-0022-4AAA-A4D5-003C003E00E5}">
    <text xml:space="preserve">Textfeld
</text>
  </threadedComment>
  <threadedComment ref="M227" personId="{74C8B8BF-E078-EAC1-E960-A055FF65D85A}" id="{00AF0058-0059-4C72-82AC-0011006800F9}">
    <text xml:space="preserve">Textfeld
</text>
  </threadedComment>
  <threadedComment ref="N227" personId="{74C8B8BF-E078-EAC1-E960-A055FF65D85A}" id="{003200DC-00CB-4118-8A0E-002100CC003D}">
    <text xml:space="preserve">Textfeld
</text>
  </threadedComment>
  <threadedComment ref="O227" personId="{74C8B8BF-E078-EAC1-E960-A055FF65D85A}" id="{00DB0033-0035-41D5-872F-00D200BB00A2}">
    <text xml:space="preserve">Textfeld
</text>
  </threadedComment>
  <threadedComment ref="P227" personId="{74C8B8BF-E078-EAC1-E960-A055FF65D85A}" id="{00F9001E-0042-4354-B077-008D00260062}">
    <text xml:space="preserve">Textfeld
</text>
  </threadedComment>
  <threadedComment ref="Q227" personId="{74C8B8BF-E078-EAC1-E960-A055FF65D85A}" id="{00B20088-00B5-4705-AE35-006700C80092}">
    <text xml:space="preserve">Textfeld
</text>
  </threadedComment>
  <threadedComment ref="R227" personId="{74C8B8BF-E078-EAC1-E960-A055FF65D85A}" id="{000600D2-00A3-4248-8AC8-0005008F0095}">
    <text xml:space="preserve">Textfeld
</text>
  </threadedComment>
  <threadedComment ref="S227" personId="{74C8B8BF-E078-EAC1-E960-A055FF65D85A}" id="{0028003F-009E-4C6D-BBF1-00DC007600B7}">
    <text xml:space="preserve">Textfeld
</text>
  </threadedComment>
  <threadedComment ref="T227" personId="{74C8B8BF-E078-EAC1-E960-A055FF65D85A}" id="{004B0012-005A-481A-87CC-0058007D0014}">
    <text xml:space="preserve">Textfeld
</text>
  </threadedComment>
  <threadedComment ref="U227" personId="{74C8B8BF-E078-EAC1-E960-A055FF65D85A}" id="{00950019-006D-4758-8AD3-007F00570007}">
    <text xml:space="preserve">Textfeld
</text>
  </threadedComment>
  <threadedComment ref="V227" personId="{74C8B8BF-E078-EAC1-E960-A055FF65D85A}" id="{00F50000-0067-4908-9502-005A009D00D1}">
    <text xml:space="preserve">Textfeld
</text>
  </threadedComment>
  <threadedComment ref="W227" personId="{74C8B8BF-E078-EAC1-E960-A055FF65D85A}" id="{00A20066-000E-4BD2-B337-00C400D0003C}">
    <text xml:space="preserve">Textfeld
</text>
  </threadedComment>
  <threadedComment ref="X227" personId="{74C8B8BF-E078-EAC1-E960-A055FF65D85A}" id="{002A00ED-00BB-4F94-8CAA-00F8001B00BD}">
    <text xml:space="preserve">Textfeld
</text>
  </threadedComment>
  <threadedComment ref="Y227" personId="{74C8B8BF-E078-EAC1-E960-A055FF65D85A}" id="{00180048-000A-4947-9852-008C002E001A}">
    <text xml:space="preserve">Textfeld
</text>
  </threadedComment>
  <threadedComment ref="Z227" personId="{74C8B8BF-E078-EAC1-E960-A055FF65D85A}" id="{005500AA-004C-434A-A89C-00B300D0003C}">
    <text xml:space="preserve">Textfeld
</text>
  </threadedComment>
  <threadedComment ref="I228" personId="{1B91C401-CF4B-951C-D16A-7E79B843C6D1}" id="{00B000EE-0001-4D61-AB26-00F000F900D0}">
    <text xml:space="preserve">CO2-Wert
</text>
  </threadedComment>
  <threadedComment ref="J228" personId="{1B91C401-CF4B-951C-D16A-7E79B843C6D1}" id="{0024004A-0002-4E05-8628-0088003200D0}">
    <text xml:space="preserve">CO2-Wert
</text>
  </threadedComment>
  <threadedComment ref="K228" personId="{1B91C401-CF4B-951C-D16A-7E79B843C6D1}" id="{0069007E-0019-42C5-A1BD-008400CE000B}">
    <text xml:space="preserve">CO2-Wert
</text>
  </threadedComment>
  <threadedComment ref="L228" personId="{1B91C401-CF4B-951C-D16A-7E79B843C6D1}" id="{0056003B-00B0-4629-A9BC-0054000400B3}">
    <text xml:space="preserve">CO2-Wert
</text>
  </threadedComment>
  <threadedComment ref="M228" personId="{1B91C401-CF4B-951C-D16A-7E79B843C6D1}" id="{005E0054-004A-44C5-A027-00E6006E00EE}">
    <text xml:space="preserve">CO2-Wert
</text>
  </threadedComment>
  <threadedComment ref="N228" personId="{1B91C401-CF4B-951C-D16A-7E79B843C6D1}" id="{003A00A9-0006-482D-AD00-0021007C00CD}">
    <text xml:space="preserve">CO2-Wert
</text>
  </threadedComment>
  <threadedComment ref="O228" personId="{1B91C401-CF4B-951C-D16A-7E79B843C6D1}" id="{00110011-0068-490D-B867-00AE00CE001F}">
    <text xml:space="preserve">CO2-Wert
</text>
  </threadedComment>
  <threadedComment ref="P228" personId="{1B91C401-CF4B-951C-D16A-7E79B843C6D1}" id="{000D00C1-0035-4163-94C8-00200096006C}">
    <text xml:space="preserve">CO2-Wert
</text>
  </threadedComment>
  <threadedComment ref="Q228" personId="{1B91C401-CF4B-951C-D16A-7E79B843C6D1}" id="{009E007A-00D3-4FDB-902F-00B400B700A4}">
    <text xml:space="preserve">CO2-Wert
</text>
  </threadedComment>
  <threadedComment ref="R228" personId="{1B91C401-CF4B-951C-D16A-7E79B843C6D1}" id="{00470095-00F7-4D2C-87EE-0035009100CE}">
    <text xml:space="preserve">CO2-Wert
</text>
  </threadedComment>
  <threadedComment ref="S228" personId="{1B91C401-CF4B-951C-D16A-7E79B843C6D1}" id="{00960097-0014-49B3-BD8B-002A00E60004}">
    <text xml:space="preserve">CO2-Wert
</text>
  </threadedComment>
  <threadedComment ref="T228" personId="{1B91C401-CF4B-951C-D16A-7E79B843C6D1}" id="{00AC009C-00E0-4AD8-A5E8-0090009500AB}">
    <text xml:space="preserve">CO2-Wert
</text>
  </threadedComment>
  <threadedComment ref="U228" personId="{1B91C401-CF4B-951C-D16A-7E79B843C6D1}" id="{004500BA-003F-4CAD-A22C-0054004C00C3}">
    <text xml:space="preserve">CO2-Wert
</text>
  </threadedComment>
  <threadedComment ref="V228" personId="{1B91C401-CF4B-951C-D16A-7E79B843C6D1}" id="{002F00C2-009A-4C97-ABC6-00FA00BA00E3}">
    <text xml:space="preserve">CO2-Wert
</text>
  </threadedComment>
  <threadedComment ref="W228" personId="{1B91C401-CF4B-951C-D16A-7E79B843C6D1}" id="{00C500EA-00CD-49CD-A67A-002C00C50098}">
    <text xml:space="preserve">CO2-Wert
</text>
  </threadedComment>
  <threadedComment ref="X228" personId="{1B91C401-CF4B-951C-D16A-7E79B843C6D1}" id="{0004005E-00E1-46CF-AE05-0042008A0064}">
    <text xml:space="preserve">CO2-Wert
</text>
  </threadedComment>
  <threadedComment ref="Y228" personId="{1B91C401-CF4B-951C-D16A-7E79B843C6D1}" id="{00AA00EB-0061-484D-993D-002D009E00E0}">
    <text xml:space="preserve">CO2-Wert
</text>
  </threadedComment>
  <threadedComment ref="Z228" personId="{1B91C401-CF4B-951C-D16A-7E79B843C6D1}" id="{00DF00C8-007B-49FD-9CC9-005700E00065}">
    <text xml:space="preserve">CO2-Wert
</text>
  </threadedComment>
  <threadedComment ref="I229" personId="{74C8B8BF-E078-EAC1-E960-A055FF65D85A}" id="{00B10003-00CE-4552-9C83-00EB00800098}">
    <text xml:space="preserve">Textfeld
</text>
  </threadedComment>
  <threadedComment ref="J229" personId="{74C8B8BF-E078-EAC1-E960-A055FF65D85A}" id="{000A00D8-009F-43C3-89C6-00170018000C}">
    <text xml:space="preserve">Textfeld
</text>
  </threadedComment>
  <threadedComment ref="K229" personId="{74C8B8BF-E078-EAC1-E960-A055FF65D85A}" id="{006A0006-004D-4B44-8D1B-00B000CA0063}">
    <text xml:space="preserve">Textfeld
</text>
  </threadedComment>
  <threadedComment ref="L229" personId="{74C8B8BF-E078-EAC1-E960-A055FF65D85A}" id="{00390021-0071-4556-96C4-0045004900ED}">
    <text xml:space="preserve">Textfeld
</text>
  </threadedComment>
  <threadedComment ref="M229" personId="{74C8B8BF-E078-EAC1-E960-A055FF65D85A}" id="{002300A0-00DD-4BBB-A32D-00CF001600F8}">
    <text xml:space="preserve">Textfeld
</text>
  </threadedComment>
  <threadedComment ref="N229" personId="{74C8B8BF-E078-EAC1-E960-A055FF65D85A}" id="{00500070-0066-434B-B5CF-00E500FA0015}">
    <text xml:space="preserve">Textfeld
</text>
  </threadedComment>
  <threadedComment ref="O229" personId="{74C8B8BF-E078-EAC1-E960-A055FF65D85A}" id="{003B0037-0099-4961-9301-00DB00280027}">
    <text xml:space="preserve">Textfeld
</text>
  </threadedComment>
  <threadedComment ref="P229" personId="{74C8B8BF-E078-EAC1-E960-A055FF65D85A}" id="{000D00AA-009B-45A9-A65F-000E000700D6}">
    <text xml:space="preserve">Textfeld
</text>
  </threadedComment>
  <threadedComment ref="Q229" personId="{74C8B8BF-E078-EAC1-E960-A055FF65D85A}" id="{00060002-009A-4C9F-A0FD-002400140008}">
    <text xml:space="preserve">Textfeld
</text>
  </threadedComment>
  <threadedComment ref="R229" personId="{74C8B8BF-E078-EAC1-E960-A055FF65D85A}" id="{000500A0-0008-474D-96F7-00DA0037005D}">
    <text xml:space="preserve">Textfeld
</text>
  </threadedComment>
  <threadedComment ref="S229" personId="{74C8B8BF-E078-EAC1-E960-A055FF65D85A}" id="{00F20033-00AE-4819-810F-009B0012005E}">
    <text xml:space="preserve">Textfeld
</text>
  </threadedComment>
  <threadedComment ref="T229" personId="{74C8B8BF-E078-EAC1-E960-A055FF65D85A}" id="{006B000E-00A5-4F3D-B040-007500EF00B8}">
    <text xml:space="preserve">Textfeld
</text>
  </threadedComment>
  <threadedComment ref="U229" personId="{74C8B8BF-E078-EAC1-E960-A055FF65D85A}" id="{0023008B-00C3-4EEC-A331-008E00D700CE}">
    <text xml:space="preserve">Textfeld
</text>
  </threadedComment>
  <threadedComment ref="V229" personId="{74C8B8BF-E078-EAC1-E960-A055FF65D85A}" id="{001E002E-0016-4925-B333-000300AE00D9}">
    <text xml:space="preserve">Textfeld
</text>
  </threadedComment>
  <threadedComment ref="W229" personId="{74C8B8BF-E078-EAC1-E960-A055FF65D85A}" id="{00B70013-0007-4E1E-A165-002F008C00B7}">
    <text xml:space="preserve">Textfeld
</text>
  </threadedComment>
  <threadedComment ref="X229" personId="{74C8B8BF-E078-EAC1-E960-A055FF65D85A}" id="{001B00F1-009F-425F-8E53-00AC00C2002E}">
    <text xml:space="preserve">Textfeld
</text>
  </threadedComment>
  <threadedComment ref="Y229" personId="{74C8B8BF-E078-EAC1-E960-A055FF65D85A}" id="{00440030-004D-4411-8404-00C100A200F8}">
    <text xml:space="preserve">Textfeld
</text>
  </threadedComment>
  <threadedComment ref="Z229" personId="{74C8B8BF-E078-EAC1-E960-A055FF65D85A}" id="{00AC00CC-00A5-4957-8FE8-006C002C0040}">
    <text xml:space="preserve">Textfeld
</text>
  </threadedComment>
  <threadedComment ref="I230" personId="{1B91C401-CF4B-951C-D16A-7E79B843C6D1}" id="{00E10066-0002-40BB-8E6F-0066000700BA}">
    <text xml:space="preserve">CO2-Wert
</text>
  </threadedComment>
  <threadedComment ref="J230" personId="{1B91C401-CF4B-951C-D16A-7E79B843C6D1}" id="{00460012-0077-460F-86F1-009B00D20099}">
    <text xml:space="preserve">CO2-Wert
</text>
  </threadedComment>
  <threadedComment ref="K230" personId="{1B91C401-CF4B-951C-D16A-7E79B843C6D1}" id="{008800D8-0091-44D3-844C-009B001700BC}">
    <text xml:space="preserve">CO2-Wert
</text>
  </threadedComment>
  <threadedComment ref="L230" personId="{1B91C401-CF4B-951C-D16A-7E79B843C6D1}" id="{007C00F3-009D-4347-8731-009200E00032}">
    <text xml:space="preserve">CO2-Wert
</text>
  </threadedComment>
  <threadedComment ref="M230" personId="{1B91C401-CF4B-951C-D16A-7E79B843C6D1}" id="{00D8008C-006F-415F-A2A6-009000810037}">
    <text xml:space="preserve">CO2-Wert
</text>
  </threadedComment>
  <threadedComment ref="N230" personId="{1B91C401-CF4B-951C-D16A-7E79B843C6D1}" id="{00C600DB-003D-4BB3-99DD-00FA000700B5}">
    <text xml:space="preserve">CO2-Wert
</text>
  </threadedComment>
  <threadedComment ref="O230" personId="{1B91C401-CF4B-951C-D16A-7E79B843C6D1}" id="{00C400F6-00BC-4657-9DFC-0024001F0034}">
    <text xml:space="preserve">CO2-Wert
</text>
  </threadedComment>
  <threadedComment ref="P230" personId="{1B91C401-CF4B-951C-D16A-7E79B843C6D1}" id="{008A000A-0067-4336-9882-005400C30079}">
    <text xml:space="preserve">CO2-Wert
</text>
  </threadedComment>
  <threadedComment ref="Q230" personId="{1B91C401-CF4B-951C-D16A-7E79B843C6D1}" id="{001200DF-00DD-4F43-A1B4-00A600FA0012}">
    <text xml:space="preserve">CO2-Wert
</text>
  </threadedComment>
  <threadedComment ref="R230" personId="{1B91C401-CF4B-951C-D16A-7E79B843C6D1}" id="{00F700BC-004A-466A-807A-00FD002200D3}">
    <text xml:space="preserve">CO2-Wert
</text>
  </threadedComment>
  <threadedComment ref="S230" personId="{1B91C401-CF4B-951C-D16A-7E79B843C6D1}" id="{00D0003E-0002-4623-A7F4-00E100FA0070}">
    <text xml:space="preserve">CO2-Wert
</text>
  </threadedComment>
  <threadedComment ref="T230" personId="{1B91C401-CF4B-951C-D16A-7E79B843C6D1}" id="{00D80063-00E3-4B00-8C82-004100B50021}">
    <text xml:space="preserve">CO2-Wert
</text>
  </threadedComment>
  <threadedComment ref="U230" personId="{1B91C401-CF4B-951C-D16A-7E79B843C6D1}" id="{002C00BF-00E1-42B7-A84F-00E400AC005F}">
    <text xml:space="preserve">CO2-Wert
</text>
  </threadedComment>
  <threadedComment ref="V230" personId="{1B91C401-CF4B-951C-D16A-7E79B843C6D1}" id="{00D200DE-0054-4C0D-8C48-00B900A100AB}">
    <text xml:space="preserve">CO2-Wert
</text>
  </threadedComment>
  <threadedComment ref="W230" personId="{1B91C401-CF4B-951C-D16A-7E79B843C6D1}" id="{003B00E6-008F-4FF4-B0F6-00AF0039006C}">
    <text xml:space="preserve">CO2-Wert
</text>
  </threadedComment>
  <threadedComment ref="X230" personId="{1B91C401-CF4B-951C-D16A-7E79B843C6D1}" id="{00C80043-00AC-485E-96AD-001100F9006D}">
    <text xml:space="preserve">CO2-Wert
</text>
  </threadedComment>
  <threadedComment ref="Y230" personId="{1B91C401-CF4B-951C-D16A-7E79B843C6D1}" id="{00640060-0006-478F-B027-002900D20095}">
    <text xml:space="preserve">CO2-Wert
</text>
  </threadedComment>
  <threadedComment ref="Z230" personId="{1B91C401-CF4B-951C-D16A-7E79B843C6D1}" id="{0091007D-004D-4E5E-8EE0-0037007200B3}">
    <text xml:space="preserve">CO2-Wert
</text>
  </threadedComment>
  <threadedComment ref="I231" personId="{74C8B8BF-E078-EAC1-E960-A055FF65D85A}" id="{00D70097-0038-49EA-BF8F-001400CD0054}">
    <text xml:space="preserve">Textfeld
</text>
  </threadedComment>
  <threadedComment ref="J231" personId="{74C8B8BF-E078-EAC1-E960-A055FF65D85A}" id="{002800B5-00CE-45D6-806C-00C7002F00BA}">
    <text xml:space="preserve">Textfeld
</text>
  </threadedComment>
  <threadedComment ref="K231" personId="{74C8B8BF-E078-EAC1-E960-A055FF65D85A}" id="{00CB003F-0044-4801-B8C4-00F700890085}">
    <text xml:space="preserve">Textfeld
</text>
  </threadedComment>
  <threadedComment ref="L231" personId="{74C8B8BF-E078-EAC1-E960-A055FF65D85A}" id="{001C0082-0036-4C7B-ABC2-00A600DB00E2}">
    <text xml:space="preserve">Textfeld
</text>
  </threadedComment>
  <threadedComment ref="M231" personId="{74C8B8BF-E078-EAC1-E960-A055FF65D85A}" id="{00500013-0072-4740-8849-00E4009C00CF}">
    <text xml:space="preserve">Textfeld
</text>
  </threadedComment>
  <threadedComment ref="N231" personId="{74C8B8BF-E078-EAC1-E960-A055FF65D85A}" id="{007A00E4-00B7-4DE4-BB2F-00A6000B00EE}">
    <text xml:space="preserve">Textfeld
</text>
  </threadedComment>
  <threadedComment ref="O231" personId="{74C8B8BF-E078-EAC1-E960-A055FF65D85A}" id="{00150037-0048-41B7-BD73-00B70066006A}">
    <text xml:space="preserve">Textfeld
</text>
  </threadedComment>
  <threadedComment ref="P231" personId="{74C8B8BF-E078-EAC1-E960-A055FF65D85A}" id="{000D009B-0065-4CC8-A858-0061003400ED}">
    <text xml:space="preserve">Textfeld
</text>
  </threadedComment>
  <threadedComment ref="Q231" personId="{74C8B8BF-E078-EAC1-E960-A055FF65D85A}" id="{0000008D-001C-4EF3-B005-00E200A40009}">
    <text xml:space="preserve">Textfeld
</text>
  </threadedComment>
  <threadedComment ref="R231" personId="{74C8B8BF-E078-EAC1-E960-A055FF65D85A}" id="{0003007F-004F-4B0C-9C19-001E005B006A}">
    <text xml:space="preserve">Textfeld
</text>
  </threadedComment>
  <threadedComment ref="S231" personId="{74C8B8BF-E078-EAC1-E960-A055FF65D85A}" id="{00C8009A-00F8-407C-97C1-000400D8005D}">
    <text xml:space="preserve">Textfeld
</text>
  </threadedComment>
  <threadedComment ref="T231" personId="{74C8B8BF-E078-EAC1-E960-A055FF65D85A}" id="{00FD0024-001D-4D45-8FE9-00BA00E20010}">
    <text xml:space="preserve">Textfeld
</text>
  </threadedComment>
  <threadedComment ref="U231" personId="{74C8B8BF-E078-EAC1-E960-A055FF65D85A}" id="{00CE0067-0029-481D-B22B-008900BD0093}">
    <text xml:space="preserve">Textfeld
</text>
  </threadedComment>
  <threadedComment ref="V231" personId="{74C8B8BF-E078-EAC1-E960-A055FF65D85A}" id="{00D1008E-00A4-4273-947B-00640086005D}">
    <text xml:space="preserve">Textfeld
</text>
  </threadedComment>
  <threadedComment ref="W231" personId="{74C8B8BF-E078-EAC1-E960-A055FF65D85A}" id="{005A0091-0051-4773-A26A-00CB00050045}">
    <text xml:space="preserve">Textfeld
</text>
  </threadedComment>
  <threadedComment ref="X231" personId="{74C8B8BF-E078-EAC1-E960-A055FF65D85A}" id="{00D40041-002D-4503-A208-008B008B006E}">
    <text xml:space="preserve">Textfeld
</text>
  </threadedComment>
  <threadedComment ref="Y231" personId="{74C8B8BF-E078-EAC1-E960-A055FF65D85A}" id="{00610003-0094-484C-A0DF-001000D000B8}">
    <text xml:space="preserve">Textfeld
</text>
  </threadedComment>
  <threadedComment ref="Z231" personId="{74C8B8BF-E078-EAC1-E960-A055FF65D85A}" id="{000900A9-00CA-4196-9D39-006900A8007A}">
    <text xml:space="preserve">Textfeld
</text>
  </threadedComment>
  <threadedComment ref="I232" personId="{1B91C401-CF4B-951C-D16A-7E79B843C6D1}" id="{00600062-0063-4BB4-983F-0054006B005E}">
    <text xml:space="preserve">CO2-Wert
</text>
  </threadedComment>
  <threadedComment ref="J232" personId="{1B91C401-CF4B-951C-D16A-7E79B843C6D1}" id="{00F3000A-009E-4DFF-8884-00BA00C90060}">
    <text xml:space="preserve">CO2-Wert
</text>
  </threadedComment>
  <threadedComment ref="K232" personId="{1B91C401-CF4B-951C-D16A-7E79B843C6D1}" id="{00B200F6-006D-41E9-AA80-004E000E0020}">
    <text xml:space="preserve">CO2-Wert
</text>
  </threadedComment>
  <threadedComment ref="L232" personId="{1B91C401-CF4B-951C-D16A-7E79B843C6D1}" id="{00FA0040-0093-4780-B8E6-005B00AF00E1}">
    <text xml:space="preserve">CO2-Wert
</text>
  </threadedComment>
  <threadedComment ref="M232" personId="{1B91C401-CF4B-951C-D16A-7E79B843C6D1}" id="{006B00C2-007E-4B23-984D-00C800DC005E}">
    <text xml:space="preserve">CO2-Wert
</text>
  </threadedComment>
  <threadedComment ref="N232" personId="{1B91C401-CF4B-951C-D16A-7E79B843C6D1}" id="{00BE0040-00EC-4572-97C1-00F5000C00E7}">
    <text xml:space="preserve">CO2-Wert
</text>
  </threadedComment>
  <threadedComment ref="O232" personId="{1B91C401-CF4B-951C-D16A-7E79B843C6D1}" id="{00E70085-006D-4365-AA4C-000200B10015}">
    <text xml:space="preserve">CO2-Wert
</text>
  </threadedComment>
  <threadedComment ref="P232" personId="{1B91C401-CF4B-951C-D16A-7E79B843C6D1}" id="{009F0083-007C-49AC-B6BB-006D005400AC}">
    <text xml:space="preserve">CO2-Wert
</text>
  </threadedComment>
  <threadedComment ref="Q232" personId="{1B91C401-CF4B-951C-D16A-7E79B843C6D1}" id="{0079000F-0048-4F8B-83AB-002B0071004C}">
    <text xml:space="preserve">CO2-Wert
</text>
  </threadedComment>
  <threadedComment ref="R232" personId="{1B91C401-CF4B-951C-D16A-7E79B843C6D1}" id="{003500F7-0065-4223-BAA6-008700790082}">
    <text xml:space="preserve">CO2-Wert
</text>
  </threadedComment>
  <threadedComment ref="S232" personId="{1B91C401-CF4B-951C-D16A-7E79B843C6D1}" id="{001B006B-00B4-4C55-AF87-002D009800F3}">
    <text xml:space="preserve">CO2-Wert
</text>
  </threadedComment>
  <threadedComment ref="T232" personId="{1B91C401-CF4B-951C-D16A-7E79B843C6D1}" id="{00580049-0064-4914-B5CE-0059003000E5}">
    <text xml:space="preserve">CO2-Wert
</text>
  </threadedComment>
  <threadedComment ref="U232" personId="{1B91C401-CF4B-951C-D16A-7E79B843C6D1}" id="{00D3000F-0057-4204-A56E-0045006300ED}">
    <text xml:space="preserve">CO2-Wert
</text>
  </threadedComment>
  <threadedComment ref="V232" personId="{1B91C401-CF4B-951C-D16A-7E79B843C6D1}" id="{0030000D-0083-4AA6-9638-0031004800D9}">
    <text xml:space="preserve">CO2-Wert
</text>
  </threadedComment>
  <threadedComment ref="W232" personId="{1B91C401-CF4B-951C-D16A-7E79B843C6D1}" id="{007A001D-001A-4649-9D3D-007A00E70012}">
    <text xml:space="preserve">CO2-Wert
</text>
  </threadedComment>
  <threadedComment ref="X232" personId="{1B91C401-CF4B-951C-D16A-7E79B843C6D1}" id="{00E800DE-00AA-4C8C-8BE1-000E00CE00C6}">
    <text xml:space="preserve">CO2-Wert
</text>
  </threadedComment>
  <threadedComment ref="Y232" personId="{1B91C401-CF4B-951C-D16A-7E79B843C6D1}" id="{001700AF-006D-41FF-BAB6-0036003E00A0}">
    <text xml:space="preserve">CO2-Wert
</text>
  </threadedComment>
  <threadedComment ref="Z232" personId="{1B91C401-CF4B-951C-D16A-7E79B843C6D1}" id="{0059002E-00F0-456A-AADB-00A300C4007C}">
    <text xml:space="preserve">CO2-Wert
</text>
  </threadedComment>
  <threadedComment ref="I233" personId="{74C8B8BF-E078-EAC1-E960-A055FF65D85A}" id="{001A0012-00A1-4B07-BF38-004600D30031}">
    <text xml:space="preserve">Textfeld
</text>
  </threadedComment>
  <threadedComment ref="J233" personId="{74C8B8BF-E078-EAC1-E960-A055FF65D85A}" id="{0056002A-00C2-489B-B7B1-004E008A0024}">
    <text xml:space="preserve">Textfeld
</text>
  </threadedComment>
  <threadedComment ref="K233" personId="{74C8B8BF-E078-EAC1-E960-A055FF65D85A}" id="{003000D3-0058-488C-96A3-0078005500DF}">
    <text xml:space="preserve">Textfeld
</text>
  </threadedComment>
  <threadedComment ref="L233" personId="{74C8B8BF-E078-EAC1-E960-A055FF65D85A}" id="{0073009C-00BE-4CA5-B98F-0047000A009A}">
    <text xml:space="preserve">Textfeld
</text>
  </threadedComment>
  <threadedComment ref="M233" personId="{74C8B8BF-E078-EAC1-E960-A055FF65D85A}" id="{002C0033-00D3-4A8C-9767-0089002D0013}">
    <text xml:space="preserve">Textfeld
</text>
  </threadedComment>
  <threadedComment ref="N233" personId="{74C8B8BF-E078-EAC1-E960-A055FF65D85A}" id="{000B0025-00D3-4479-B87A-001900E900F2}">
    <text xml:space="preserve">Textfeld
</text>
  </threadedComment>
  <threadedComment ref="O233" personId="{74C8B8BF-E078-EAC1-E960-A055FF65D85A}" id="{002600D6-00D0-4C26-A6A6-00B200E30089}">
    <text xml:space="preserve">Textfeld
</text>
  </threadedComment>
  <threadedComment ref="P233" personId="{74C8B8BF-E078-EAC1-E960-A055FF65D85A}" id="{000D0059-007C-4036-8B21-00CC009D00CE}">
    <text xml:space="preserve">Textfeld
</text>
  </threadedComment>
  <threadedComment ref="Q233" personId="{74C8B8BF-E078-EAC1-E960-A055FF65D85A}" id="{00AC0049-0013-4FDE-BCEE-002900890041}">
    <text xml:space="preserve">Textfeld
</text>
  </threadedComment>
  <threadedComment ref="R233" personId="{74C8B8BF-E078-EAC1-E960-A055FF65D85A}" id="{0054009C-00AC-44B6-A894-00AE00DF0047}">
    <text xml:space="preserve">Textfeld
</text>
  </threadedComment>
  <threadedComment ref="S233" personId="{74C8B8BF-E078-EAC1-E960-A055FF65D85A}" id="{00110066-0016-454E-970B-0058004600A3}">
    <text xml:space="preserve">Textfeld
</text>
  </threadedComment>
  <threadedComment ref="T233" personId="{74C8B8BF-E078-EAC1-E960-A055FF65D85A}" id="{00C5000E-0059-4CFC-844C-004C00EB0044}">
    <text xml:space="preserve">Textfeld
</text>
  </threadedComment>
  <threadedComment ref="U233" personId="{74C8B8BF-E078-EAC1-E960-A055FF65D85A}" id="{00D10061-00D1-4A71-90D9-007200B300EB}">
    <text xml:space="preserve">Textfeld
</text>
  </threadedComment>
  <threadedComment ref="V233" personId="{74C8B8BF-E078-EAC1-E960-A055FF65D85A}" id="{00970077-009B-486B-8CF9-00D700C700A0}">
    <text xml:space="preserve">Textfeld
</text>
  </threadedComment>
  <threadedComment ref="W233" personId="{74C8B8BF-E078-EAC1-E960-A055FF65D85A}" id="{005E006C-002F-4615-A4A1-008B00C2003C}">
    <text xml:space="preserve">Textfeld
</text>
  </threadedComment>
  <threadedComment ref="X233" personId="{74C8B8BF-E078-EAC1-E960-A055FF65D85A}" id="{002300BF-00F3-4862-802B-001000F60048}">
    <text xml:space="preserve">Textfeld
</text>
  </threadedComment>
  <threadedComment ref="Y233" personId="{74C8B8BF-E078-EAC1-E960-A055FF65D85A}" id="{004500A0-0060-428E-8728-007E00DE0066}">
    <text xml:space="preserve">Textfeld
</text>
  </threadedComment>
  <threadedComment ref="Z233" personId="{74C8B8BF-E078-EAC1-E960-A055FF65D85A}" id="{00CF00B9-0053-469F-850C-008700840074}">
    <text xml:space="preserve">Textfeld
</text>
  </threadedComment>
  <threadedComment ref="I234" personId="{1B91C401-CF4B-951C-D16A-7E79B843C6D1}" id="{00DD00E6-00C1-4B17-9856-000C001000ED}">
    <text xml:space="preserve">CO2-Wert
</text>
  </threadedComment>
  <threadedComment ref="J234" personId="{1B91C401-CF4B-951C-D16A-7E79B843C6D1}" id="{00C40049-005E-435B-ADAA-00D300E000AD}">
    <text xml:space="preserve">CO2-Wert
</text>
  </threadedComment>
  <threadedComment ref="K234" personId="{1B91C401-CF4B-951C-D16A-7E79B843C6D1}" id="{00E400AB-000C-4477-B68F-00F200B200B6}">
    <text xml:space="preserve">CO2-Wert
</text>
  </threadedComment>
  <threadedComment ref="L234" personId="{1B91C401-CF4B-951C-D16A-7E79B843C6D1}" id="{003F0054-0023-41E7-87B2-00F200D0006D}">
    <text xml:space="preserve">CO2-Wert
</text>
  </threadedComment>
  <threadedComment ref="M234" personId="{1B91C401-CF4B-951C-D16A-7E79B843C6D1}" id="{004E00D4-0086-4356-B3F6-001300E200EA}">
    <text xml:space="preserve">CO2-Wert
</text>
  </threadedComment>
  <threadedComment ref="N234" personId="{1B91C401-CF4B-951C-D16A-7E79B843C6D1}" id="{00C400B0-0098-49C7-BC43-00260033002C}">
    <text xml:space="preserve">CO2-Wert
</text>
  </threadedComment>
  <threadedComment ref="O234" personId="{1B91C401-CF4B-951C-D16A-7E79B843C6D1}" id="{0027009F-0062-45E4-A98B-00080068005C}">
    <text xml:space="preserve">CO2-Wert
</text>
  </threadedComment>
  <threadedComment ref="P234" personId="{1B91C401-CF4B-951C-D16A-7E79B843C6D1}" id="{005B00C4-00A4-437B-A24F-007D00410068}">
    <text xml:space="preserve">CO2-Wert
</text>
  </threadedComment>
  <threadedComment ref="Q234" personId="{1B91C401-CF4B-951C-D16A-7E79B843C6D1}" id="{00810079-0052-40A5-9481-00510009002A}">
    <text xml:space="preserve">CO2-Wert
</text>
  </threadedComment>
  <threadedComment ref="R234" personId="{1B91C401-CF4B-951C-D16A-7E79B843C6D1}" id="{00390054-002F-4B21-A63F-00F800D10033}">
    <text xml:space="preserve">CO2-Wert
</text>
  </threadedComment>
  <threadedComment ref="S234" personId="{1B91C401-CF4B-951C-D16A-7E79B843C6D1}" id="{0007008B-007B-4194-A14D-00E000E2005E}">
    <text xml:space="preserve">CO2-Wert
</text>
  </threadedComment>
  <threadedComment ref="T234" personId="{1B91C401-CF4B-951C-D16A-7E79B843C6D1}" id="{005400BB-00D1-457D-9BEF-000B004D009B}">
    <text xml:space="preserve">CO2-Wert
</text>
  </threadedComment>
  <threadedComment ref="U234" personId="{1B91C401-CF4B-951C-D16A-7E79B843C6D1}" id="{00C40067-0045-4043-B409-00A100C80091}">
    <text xml:space="preserve">CO2-Wert
</text>
  </threadedComment>
  <threadedComment ref="V234" personId="{1B91C401-CF4B-951C-D16A-7E79B843C6D1}" id="{00D90055-0015-404F-A472-0017003F00FC}">
    <text xml:space="preserve">CO2-Wert
</text>
  </threadedComment>
  <threadedComment ref="W234" personId="{1B91C401-CF4B-951C-D16A-7E79B843C6D1}" id="{00E90055-001A-4DE1-821F-00CC0098001E}">
    <text xml:space="preserve">CO2-Wert
</text>
  </threadedComment>
  <threadedComment ref="X234" personId="{1B91C401-CF4B-951C-D16A-7E79B843C6D1}" id="{0066004A-0055-4029-BAD7-000800290029}">
    <text xml:space="preserve">CO2-Wert
</text>
  </threadedComment>
  <threadedComment ref="Y234" personId="{1B91C401-CF4B-951C-D16A-7E79B843C6D1}" id="{0013007D-0028-442B-979E-002200F900F3}">
    <text xml:space="preserve">CO2-Wert
</text>
  </threadedComment>
  <threadedComment ref="Z234" personId="{1B91C401-CF4B-951C-D16A-7E79B843C6D1}" id="{002F0053-00F6-4A75-89E2-00C200470024}">
    <text xml:space="preserve">CO2-Wert
</text>
  </threadedComment>
  <threadedComment ref="I235" personId="{74C8B8BF-E078-EAC1-E960-A055FF65D85A}" id="{00CA00AC-008B-4133-B604-00A0000B002C}">
    <text xml:space="preserve">Textfeld
</text>
  </threadedComment>
  <threadedComment ref="J235" personId="{74C8B8BF-E078-EAC1-E960-A055FF65D85A}" id="{00200024-0052-4F18-9702-004F006300DA}">
    <text xml:space="preserve">Textfeld
</text>
  </threadedComment>
  <threadedComment ref="K235" personId="{74C8B8BF-E078-EAC1-E960-A055FF65D85A}" id="{007B0072-0094-4909-A094-006F008800E0}">
    <text xml:space="preserve">Textfeld
</text>
  </threadedComment>
  <threadedComment ref="L235" personId="{74C8B8BF-E078-EAC1-E960-A055FF65D85A}" id="{00A1005B-00EA-4280-A1D8-00730083008F}">
    <text xml:space="preserve">Textfeld
</text>
  </threadedComment>
  <threadedComment ref="M235" personId="{74C8B8BF-E078-EAC1-E960-A055FF65D85A}" id="{00B1006E-00DE-4BB8-8803-009F00C40053}">
    <text xml:space="preserve">Textfeld
</text>
  </threadedComment>
  <threadedComment ref="N235" personId="{74C8B8BF-E078-EAC1-E960-A055FF65D85A}" id="{00180095-00D5-4B64-B7C7-0084003E0024}">
    <text xml:space="preserve">Textfeld
</text>
  </threadedComment>
  <threadedComment ref="O235" personId="{74C8B8BF-E078-EAC1-E960-A055FF65D85A}" id="{006F00A8-009B-4DC1-AFB6-006B005500EC}">
    <text xml:space="preserve">Textfeld
</text>
  </threadedComment>
  <threadedComment ref="P235" personId="{74C8B8BF-E078-EAC1-E960-A055FF65D85A}" id="{00F000AC-0044-4462-AE62-005700810041}">
    <text xml:space="preserve">Textfeld
</text>
  </threadedComment>
  <threadedComment ref="Q235" personId="{74C8B8BF-E078-EAC1-E960-A055FF65D85A}" id="{00B10026-003A-43AA-B00D-00B600ED0073}">
    <text xml:space="preserve">Textfeld
</text>
  </threadedComment>
  <threadedComment ref="R235" personId="{74C8B8BF-E078-EAC1-E960-A055FF65D85A}" id="{00EE00BC-0069-423F-89A2-001F003900A0}">
    <text xml:space="preserve">Textfeld
</text>
  </threadedComment>
  <threadedComment ref="S235" personId="{74C8B8BF-E078-EAC1-E960-A055FF65D85A}" id="{00F3009B-00B2-4839-96E1-008D0049008A}">
    <text xml:space="preserve">Textfeld
</text>
  </threadedComment>
  <threadedComment ref="T235" personId="{74C8B8BF-E078-EAC1-E960-A055FF65D85A}" id="{00A400FE-0010-43B5-9D08-00CD00680072}">
    <text xml:space="preserve">Textfeld
</text>
  </threadedComment>
  <threadedComment ref="U235" personId="{74C8B8BF-E078-EAC1-E960-A055FF65D85A}" id="{00A70025-0081-4DEB-9D9F-006100A60006}">
    <text xml:space="preserve">Textfeld
</text>
  </threadedComment>
  <threadedComment ref="V235" personId="{74C8B8BF-E078-EAC1-E960-A055FF65D85A}" id="{00620043-004D-412A-88E0-004200F100BC}">
    <text xml:space="preserve">Textfeld
</text>
  </threadedComment>
  <threadedComment ref="W235" personId="{74C8B8BF-E078-EAC1-E960-A055FF65D85A}" id="{0067001F-0045-44B7-B6BF-0022004900AD}">
    <text xml:space="preserve">Textfeld
</text>
  </threadedComment>
  <threadedComment ref="X235" personId="{74C8B8BF-E078-EAC1-E960-A055FF65D85A}" id="{00A200DA-00C4-43D2-8364-00EA00BD0080}">
    <text xml:space="preserve">Textfeld
</text>
  </threadedComment>
  <threadedComment ref="Y235" personId="{74C8B8BF-E078-EAC1-E960-A055FF65D85A}" id="{005D002E-0041-4012-B7E0-005A007B00ED}">
    <text xml:space="preserve">Textfeld
</text>
  </threadedComment>
  <threadedComment ref="Z235" personId="{74C8B8BF-E078-EAC1-E960-A055FF65D85A}" id="{00C1006B-0042-4C08-9766-009C00C90016}">
    <text xml:space="preserve">Textfeld
</text>
  </threadedComment>
  <threadedComment ref="I236" personId="{1B91C401-CF4B-951C-D16A-7E79B843C6D1}" id="{003C00A6-0003-4CFA-B315-003700A20038}">
    <text xml:space="preserve">CO2-Wert
</text>
  </threadedComment>
  <threadedComment ref="J236" personId="{1B91C401-CF4B-951C-D16A-7E79B843C6D1}" id="{001D000A-0039-446A-ACAF-00D1007700B0}">
    <text xml:space="preserve">CO2-Wert
</text>
  </threadedComment>
  <threadedComment ref="K236" personId="{1B91C401-CF4B-951C-D16A-7E79B843C6D1}" id="{006E0023-006E-4A03-9B79-00DD006B00B9}">
    <text xml:space="preserve">CO2-Wert
</text>
  </threadedComment>
  <threadedComment ref="L236" personId="{1B91C401-CF4B-951C-D16A-7E79B843C6D1}" id="{001900C9-00B0-42EA-8FDE-001E004900DD}">
    <text xml:space="preserve">CO2-Wert
</text>
  </threadedComment>
  <threadedComment ref="M236" personId="{1B91C401-CF4B-951C-D16A-7E79B843C6D1}" id="{00AD00A6-003F-45A8-8823-002300120042}">
    <text xml:space="preserve">CO2-Wert
</text>
  </threadedComment>
  <threadedComment ref="N236" personId="{1B91C401-CF4B-951C-D16A-7E79B843C6D1}" id="{00060071-008B-40A7-802F-006F00EE0084}">
    <text xml:space="preserve">CO2-Wert
</text>
  </threadedComment>
  <threadedComment ref="O236" personId="{1B91C401-CF4B-951C-D16A-7E79B843C6D1}" id="{00580042-00A5-4C59-90D9-008D00DA0025}">
    <text xml:space="preserve">CO2-Wert
</text>
  </threadedComment>
  <threadedComment ref="P236" personId="{1B91C401-CF4B-951C-D16A-7E79B843C6D1}" id="{00BE00CC-0058-4CAF-9E68-009700FF00B3}">
    <text xml:space="preserve">CO2-Wert
</text>
  </threadedComment>
  <threadedComment ref="Q236" personId="{1B91C401-CF4B-951C-D16A-7E79B843C6D1}" id="{00B600E9-0072-4745-B4C9-00350050005F}">
    <text xml:space="preserve">CO2-Wert
</text>
  </threadedComment>
  <threadedComment ref="R236" personId="{1B91C401-CF4B-951C-D16A-7E79B843C6D1}" id="{00090086-00BC-4F6F-B516-0089009C00CE}">
    <text xml:space="preserve">CO2-Wert
</text>
  </threadedComment>
  <threadedComment ref="S236" personId="{1B91C401-CF4B-951C-D16A-7E79B843C6D1}" id="{00960081-00F3-4AC9-B9BC-0080005400C1}">
    <text xml:space="preserve">CO2-Wert
</text>
  </threadedComment>
  <threadedComment ref="T236" personId="{1B91C401-CF4B-951C-D16A-7E79B843C6D1}" id="{002F0067-00F3-422B-A11D-00540041006B}">
    <text xml:space="preserve">CO2-Wert
</text>
  </threadedComment>
  <threadedComment ref="U236" personId="{1B91C401-CF4B-951C-D16A-7E79B843C6D1}" id="{00C20091-0098-40A7-B659-00C5007A0004}">
    <text xml:space="preserve">CO2-Wert
</text>
  </threadedComment>
  <threadedComment ref="V236" personId="{1B91C401-CF4B-951C-D16A-7E79B843C6D1}" id="{0046001B-0096-461E-A542-004600EA000E}">
    <text xml:space="preserve">CO2-Wert
</text>
  </threadedComment>
  <threadedComment ref="W236" personId="{1B91C401-CF4B-951C-D16A-7E79B843C6D1}" id="{002A00BE-007B-4001-A6D0-006C007A003A}">
    <text xml:space="preserve">CO2-Wert
</text>
  </threadedComment>
  <threadedComment ref="X236" personId="{1B91C401-CF4B-951C-D16A-7E79B843C6D1}" id="{00FC00DE-00DF-476D-A024-0096009B00CA}">
    <text xml:space="preserve">CO2-Wert
</text>
  </threadedComment>
  <threadedComment ref="Y236" personId="{1B91C401-CF4B-951C-D16A-7E79B843C6D1}" id="{00B200C0-00B0-4867-B5DB-009800C00004}">
    <text xml:space="preserve">CO2-Wert
</text>
  </threadedComment>
  <threadedComment ref="Z236" personId="{1B91C401-CF4B-951C-D16A-7E79B843C6D1}" id="{00210075-00F5-4E19-88F6-00FB00A20075}">
    <text xml:space="preserve">CO2-Wert
</text>
  </threadedComment>
  <threadedComment ref="I237" personId="{74C8B8BF-E078-EAC1-E960-A055FF65D85A}" id="{00F4001B-009D-4C7C-8AE5-00C70026007A}">
    <text xml:space="preserve">Textfeld
</text>
  </threadedComment>
  <threadedComment ref="J237" personId="{74C8B8BF-E078-EAC1-E960-A055FF65D85A}" id="{0004009F-00E9-45F8-8062-00B000D3001B}">
    <text xml:space="preserve">Textfeld
</text>
  </threadedComment>
  <threadedComment ref="K237" personId="{74C8B8BF-E078-EAC1-E960-A055FF65D85A}" id="{00F20074-0011-4C14-9713-002400390035}">
    <text xml:space="preserve">Textfeld
</text>
  </threadedComment>
  <threadedComment ref="L237" personId="{74C8B8BF-E078-EAC1-E960-A055FF65D85A}" id="{00CC0071-00A7-403F-B38F-0096005C00FB}">
    <text xml:space="preserve">Textfeld
</text>
  </threadedComment>
  <threadedComment ref="M237" personId="{74C8B8BF-E078-EAC1-E960-A055FF65D85A}" id="{006100F8-0018-43EB-9E90-007C00340047}">
    <text xml:space="preserve">Textfeld
</text>
  </threadedComment>
  <threadedComment ref="N237" personId="{74C8B8BF-E078-EAC1-E960-A055FF65D85A}" id="{006000D2-002D-4D2C-BCE5-005E006E0028}">
    <text xml:space="preserve">Textfeld
</text>
  </threadedComment>
  <threadedComment ref="O237" personId="{74C8B8BF-E078-EAC1-E960-A055FF65D85A}" id="{00AE005A-000C-4880-A120-006E00CB0063}">
    <text xml:space="preserve">Textfeld
</text>
  </threadedComment>
  <threadedComment ref="P237" personId="{74C8B8BF-E078-EAC1-E960-A055FF65D85A}" id="{00580018-00A7-4063-87D6-0021001B000C}">
    <text xml:space="preserve">Textfeld
</text>
  </threadedComment>
  <threadedComment ref="Q237" personId="{74C8B8BF-E078-EAC1-E960-A055FF65D85A}" id="{000D0039-0025-4176-A13E-000000ED0034}">
    <text xml:space="preserve">Textfeld
</text>
  </threadedComment>
  <threadedComment ref="R237" personId="{74C8B8BF-E078-EAC1-E960-A055FF65D85A}" id="{00940060-0099-47EB-95FE-00BE00900012}">
    <text xml:space="preserve">Textfeld
</text>
  </threadedComment>
  <threadedComment ref="S237" personId="{74C8B8BF-E078-EAC1-E960-A055FF65D85A}" id="{005300CF-00BD-4357-8C0E-001E00F4005F}">
    <text xml:space="preserve">Textfeld
</text>
  </threadedComment>
  <threadedComment ref="T237" personId="{74C8B8BF-E078-EAC1-E960-A055FF65D85A}" id="{00BC000A-00F8-4848-B69D-004600A400F5}">
    <text xml:space="preserve">Textfeld
</text>
  </threadedComment>
  <threadedComment ref="U237" personId="{74C8B8BF-E078-EAC1-E960-A055FF65D85A}" id="{00840086-0048-4B87-8BD5-00E200E70097}">
    <text xml:space="preserve">Textfeld
</text>
  </threadedComment>
  <threadedComment ref="V237" personId="{74C8B8BF-E078-EAC1-E960-A055FF65D85A}" id="{00E90024-0089-431B-9E30-001E007700FB}">
    <text xml:space="preserve">Textfeld
</text>
  </threadedComment>
  <threadedComment ref="W237" personId="{74C8B8BF-E078-EAC1-E960-A055FF65D85A}" id="{00510066-003D-4818-88D1-009D00C50077}">
    <text xml:space="preserve">Textfeld
</text>
  </threadedComment>
  <threadedComment ref="X237" personId="{74C8B8BF-E078-EAC1-E960-A055FF65D85A}" id="{00A90052-0090-4826-BD8F-006700AE0082}">
    <text xml:space="preserve">Textfeld
</text>
  </threadedComment>
  <threadedComment ref="Y237" personId="{74C8B8BF-E078-EAC1-E960-A055FF65D85A}" id="{0026009F-0063-4649-BEC0-00E900660074}">
    <text xml:space="preserve">Textfeld
</text>
  </threadedComment>
  <threadedComment ref="Z237" personId="{74C8B8BF-E078-EAC1-E960-A055FF65D85A}" id="{003900B2-00A3-4FDC-A41E-001E00AC00FD}">
    <text xml:space="preserve">Textfeld
</text>
  </threadedComment>
  <threadedComment ref="I244" personId="{1B91C401-CF4B-951C-D16A-7E79B843C6D1}" id="{00720066-009F-477C-97D7-00C3000E00CD}">
    <text xml:space="preserve">CO2-Wert
</text>
  </threadedComment>
  <threadedComment ref="J244" personId="{1B91C401-CF4B-951C-D16A-7E79B843C6D1}" id="{0077006A-00A4-49B2-B3DD-00D8009800DD}">
    <text xml:space="preserve">CO2-Wert
</text>
  </threadedComment>
  <threadedComment ref="K244" personId="{1B91C401-CF4B-951C-D16A-7E79B843C6D1}" id="{001C0096-0084-4CC7-83AB-00BD001A000C}">
    <text xml:space="preserve">CO2-Wert
</text>
  </threadedComment>
  <threadedComment ref="L244" personId="{1B91C401-CF4B-951C-D16A-7E79B843C6D1}" id="{003A0021-001A-4120-846B-00DE007C0077}">
    <text xml:space="preserve">CO2-Wert
</text>
  </threadedComment>
  <threadedComment ref="M244" personId="{1B91C401-CF4B-951C-D16A-7E79B843C6D1}" id="{00280006-0032-4D62-A790-00C0005F00BD}">
    <text xml:space="preserve">CO2-Wert
</text>
  </threadedComment>
  <threadedComment ref="N244" personId="{1B91C401-CF4B-951C-D16A-7E79B843C6D1}" id="{0057008B-006E-455A-B0D7-00A8005900BA}">
    <text xml:space="preserve">CO2-Wert
</text>
  </threadedComment>
  <threadedComment ref="O244" personId="{1B91C401-CF4B-951C-D16A-7E79B843C6D1}" id="{0073002A-007A-40FC-B7CF-000500E800C2}">
    <text xml:space="preserve">CO2-Wert
</text>
  </threadedComment>
  <threadedComment ref="P244" personId="{1B91C401-CF4B-951C-D16A-7E79B843C6D1}" id="{003D007A-00E3-44ED-A8A8-00B400D1005D}">
    <text xml:space="preserve">CO2-Wert
</text>
  </threadedComment>
  <threadedComment ref="Q244" personId="{1B91C401-CF4B-951C-D16A-7E79B843C6D1}" id="{00F00085-002F-4EC4-A56C-0046005E00F6}">
    <text xml:space="preserve">CO2-Wert
</text>
  </threadedComment>
  <threadedComment ref="R244" personId="{1B91C401-CF4B-951C-D16A-7E79B843C6D1}" id="{001A0072-00B4-45E4-9B25-005B00AB002D}">
    <text xml:space="preserve">CO2-Wert
</text>
  </threadedComment>
  <threadedComment ref="S244" personId="{1B91C401-CF4B-951C-D16A-7E79B843C6D1}" id="{0080001D-0022-4EB2-87BE-00F700A60008}">
    <text xml:space="preserve">CO2-Wert
</text>
  </threadedComment>
  <threadedComment ref="T244" personId="{1B91C401-CF4B-951C-D16A-7E79B843C6D1}" id="{004A0077-00ED-4053-B29D-0045006C0097}">
    <text xml:space="preserve">CO2-Wert
</text>
  </threadedComment>
  <threadedComment ref="U244" personId="{1B91C401-CF4B-951C-D16A-7E79B843C6D1}" id="{00E30040-00B9-42D6-8B93-00710048003E}">
    <text xml:space="preserve">CO2-Wert
</text>
  </threadedComment>
  <threadedComment ref="V244" personId="{1B91C401-CF4B-951C-D16A-7E79B843C6D1}" id="{006D00DC-006E-4E2B-ABDF-00A3002900C5}">
    <text xml:space="preserve">CO2-Wert
</text>
  </threadedComment>
  <threadedComment ref="W244" personId="{1B91C401-CF4B-951C-D16A-7E79B843C6D1}" id="{005C0012-006F-469C-95F0-0020002200BE}">
    <text xml:space="preserve">CO2-Wert
</text>
  </threadedComment>
  <threadedComment ref="X244" personId="{1B91C401-CF4B-951C-D16A-7E79B843C6D1}" id="{007200CC-001A-4B1B-9856-001E00FA004F}">
    <text xml:space="preserve">CO2-Wert
</text>
  </threadedComment>
  <threadedComment ref="Y244" personId="{1B91C401-CF4B-951C-D16A-7E79B843C6D1}" id="{00A200A7-009A-4433-94B8-00AE00A6005F}">
    <text xml:space="preserve">CO2-Wert
</text>
  </threadedComment>
  <threadedComment ref="Z244" personId="{1B91C401-CF4B-951C-D16A-7E79B843C6D1}" id="{00CA002E-001C-4552-BEF8-004C002E002B}">
    <text xml:space="preserve">CO2-Wert
</text>
  </threadedComment>
  <threadedComment ref="I245" personId="{74C8B8BF-E078-EAC1-E960-A055FF65D85A}" id="{0095008A-0061-439C-AB29-001200CC001C}">
    <text xml:space="preserve">Textfeld
</text>
  </threadedComment>
  <threadedComment ref="J245" personId="{74C8B8BF-E078-EAC1-E960-A055FF65D85A}" id="{00D900E9-0066-47B6-A40B-008100870042}">
    <text xml:space="preserve">Textfeld
</text>
  </threadedComment>
  <threadedComment ref="K245" personId="{74C8B8BF-E078-EAC1-E960-A055FF65D85A}" id="{009000CB-0002-4F87-934A-005C00AB0057}">
    <text xml:space="preserve">Textfeld
</text>
  </threadedComment>
  <threadedComment ref="L245" personId="{74C8B8BF-E078-EAC1-E960-A055FF65D85A}" id="{003100FC-0021-4D4B-947A-00CB00330077}">
    <text xml:space="preserve">Textfeld
</text>
  </threadedComment>
  <threadedComment ref="M245" personId="{74C8B8BF-E078-EAC1-E960-A055FF65D85A}" id="{001100E5-002E-4D96-9194-00BC003F0009}">
    <text xml:space="preserve">Textfeld
</text>
  </threadedComment>
  <threadedComment ref="N245" personId="{74C8B8BF-E078-EAC1-E960-A055FF65D85A}" id="{006A00D0-0024-4F99-9517-004400C50023}">
    <text xml:space="preserve">Textfeld
</text>
  </threadedComment>
  <threadedComment ref="O245" personId="{74C8B8BF-E078-EAC1-E960-A055FF65D85A}" id="{009A00A6-00DC-42D9-BC91-00AF003600E6}">
    <text xml:space="preserve">Textfeld
</text>
  </threadedComment>
  <threadedComment ref="P245" personId="{74C8B8BF-E078-EAC1-E960-A055FF65D85A}" id="{000F00BE-0098-4444-8FFA-006300610048}">
    <text xml:space="preserve">Textfeld
</text>
  </threadedComment>
  <threadedComment ref="Q245" personId="{74C8B8BF-E078-EAC1-E960-A055FF65D85A}" id="{00010003-00B5-4649-BF49-005200AA0064}">
    <text xml:space="preserve">Textfeld
</text>
  </threadedComment>
  <threadedComment ref="R245" personId="{74C8B8BF-E078-EAC1-E960-A055FF65D85A}" id="{005D00E0-00D4-4750-B458-00E000F4007A}">
    <text xml:space="preserve">Textfeld
</text>
  </threadedComment>
  <threadedComment ref="S245" personId="{74C8B8BF-E078-EAC1-E960-A055FF65D85A}" id="{00D300EB-0089-40B5-B116-000E00320000}">
    <text xml:space="preserve">Textfeld
</text>
  </threadedComment>
  <threadedComment ref="T245" personId="{74C8B8BF-E078-EAC1-E960-A055FF65D85A}" id="{00F40072-0057-4BE7-9DE4-0099002D00C0}">
    <text xml:space="preserve">Textfeld
</text>
  </threadedComment>
  <threadedComment ref="U245" personId="{74C8B8BF-E078-EAC1-E960-A055FF65D85A}" id="{007B002D-00A3-4045-8B73-00E100CD00CB}">
    <text xml:space="preserve">Textfeld
</text>
  </threadedComment>
  <threadedComment ref="V245" personId="{74C8B8BF-E078-EAC1-E960-A055FF65D85A}" id="{00F400B6-0089-4190-9F54-007300FD000D}">
    <text xml:space="preserve">Textfeld
</text>
  </threadedComment>
  <threadedComment ref="W245" personId="{74C8B8BF-E078-EAC1-E960-A055FF65D85A}" id="{00AC00F4-005B-44B9-80DA-00820023000C}">
    <text xml:space="preserve">Textfeld
</text>
  </threadedComment>
  <threadedComment ref="X245" personId="{74C8B8BF-E078-EAC1-E960-A055FF65D85A}" id="{004F00BD-00BA-4962-8806-0000001D0036}">
    <text xml:space="preserve">Textfeld
</text>
  </threadedComment>
  <threadedComment ref="Y245" personId="{74C8B8BF-E078-EAC1-E960-A055FF65D85A}" id="{00B10016-0093-4EF7-BA25-000900B200F3}">
    <text xml:space="preserve">Textfeld
</text>
  </threadedComment>
  <threadedComment ref="Z245" personId="{74C8B8BF-E078-EAC1-E960-A055FF65D85A}" id="{000800D9-0095-4CDF-BDD7-0066005200ED}">
    <text xml:space="preserve">Textfeld
</text>
  </threadedComment>
  <threadedComment ref="I246" personId="{1B91C401-CF4B-951C-D16A-7E79B843C6D1}" id="{009F00B9-0044-42E8-9684-005B00BE00EA}">
    <text xml:space="preserve">CO2-Wert
</text>
  </threadedComment>
  <threadedComment ref="J246" personId="{1B91C401-CF4B-951C-D16A-7E79B843C6D1}" id="{00D50060-00F9-4E89-B165-002B00D000B9}">
    <text xml:space="preserve">CO2-Wert
</text>
  </threadedComment>
  <threadedComment ref="K246" personId="{1B91C401-CF4B-951C-D16A-7E79B843C6D1}" id="{00360045-0065-4DC5-AC88-001200B4007D}">
    <text xml:space="preserve">CO2-Wert
</text>
  </threadedComment>
  <threadedComment ref="L246" personId="{1B91C401-CF4B-951C-D16A-7E79B843C6D1}" id="{00640035-00F5-4C83-8190-00B900EF009A}">
    <text xml:space="preserve">CO2-Wert
</text>
  </threadedComment>
  <threadedComment ref="M246" personId="{1B91C401-CF4B-951C-D16A-7E79B843C6D1}" id="{0050008A-0045-40D3-9E6A-00D9005E0028}">
    <text xml:space="preserve">CO2-Wert
</text>
  </threadedComment>
  <threadedComment ref="N246" personId="{1B91C401-CF4B-951C-D16A-7E79B843C6D1}" id="{00A6002F-008D-4945-AED1-009900A900B6}">
    <text xml:space="preserve">CO2-Wert
</text>
  </threadedComment>
  <threadedComment ref="O246" personId="{1B91C401-CF4B-951C-D16A-7E79B843C6D1}" id="{00DF00E9-002A-40F0-A4F9-005E00F1004B}">
    <text xml:space="preserve">CO2-Wert
</text>
  </threadedComment>
  <threadedComment ref="P246" personId="{1B91C401-CF4B-951C-D16A-7E79B843C6D1}" id="{00F900CE-00B9-48AD-9C33-00450074007D}">
    <text xml:space="preserve">CO2-Wert
</text>
  </threadedComment>
  <threadedComment ref="Q246" personId="{1B91C401-CF4B-951C-D16A-7E79B843C6D1}" id="{0089006C-0075-43D8-8817-002E009B0060}">
    <text xml:space="preserve">CO2-Wert
</text>
  </threadedComment>
  <threadedComment ref="R246" personId="{1B91C401-CF4B-951C-D16A-7E79B843C6D1}" id="{006800F4-009C-4C10-B777-00C0008C00EF}">
    <text xml:space="preserve">CO2-Wert
</text>
  </threadedComment>
  <threadedComment ref="S246" personId="{1B91C401-CF4B-951C-D16A-7E79B843C6D1}" id="{006200CB-00FF-483B-A91B-00230092004C}">
    <text xml:space="preserve">CO2-Wert
</text>
  </threadedComment>
  <threadedComment ref="T246" personId="{1B91C401-CF4B-951C-D16A-7E79B843C6D1}" id="{00F20074-0039-4F5E-B6DE-0007000800B1}">
    <text xml:space="preserve">CO2-Wert
</text>
  </threadedComment>
  <threadedComment ref="U246" personId="{1B91C401-CF4B-951C-D16A-7E79B843C6D1}" id="{00CE0051-00A3-433C-8A5F-00F8005F003C}">
    <text xml:space="preserve">CO2-Wert
</text>
  </threadedComment>
  <threadedComment ref="V246" personId="{1B91C401-CF4B-951C-D16A-7E79B843C6D1}" id="{00390046-003D-49D2-8ACE-00A700C40058}">
    <text xml:space="preserve">CO2-Wert
</text>
  </threadedComment>
  <threadedComment ref="W246" personId="{1B91C401-CF4B-951C-D16A-7E79B843C6D1}" id="{000B0070-0057-4CE3-884C-009A00E100F0}">
    <text xml:space="preserve">CO2-Wert
</text>
  </threadedComment>
  <threadedComment ref="X246" personId="{1B91C401-CF4B-951C-D16A-7E79B843C6D1}" id="{003A00DC-0084-47CB-9CCF-00C100F00027}">
    <text xml:space="preserve">CO2-Wert
</text>
  </threadedComment>
  <threadedComment ref="Y246" personId="{1B91C401-CF4B-951C-D16A-7E79B843C6D1}" id="{006600DC-00A9-4018-ADCD-001E00130094}">
    <text xml:space="preserve">CO2-Wert
</text>
  </threadedComment>
  <threadedComment ref="Z246" personId="{1B91C401-CF4B-951C-D16A-7E79B843C6D1}" id="{000F00F7-0033-4D4E-BBD5-00DD00CF0072}">
    <text xml:space="preserve">CO2-Wert
</text>
  </threadedComment>
  <threadedComment ref="I247" personId="{74C8B8BF-E078-EAC1-E960-A055FF65D85A}" id="{00B80031-0056-440B-8696-00C100740067}">
    <text xml:space="preserve">Textfeld
</text>
  </threadedComment>
  <threadedComment ref="J247" personId="{74C8B8BF-E078-EAC1-E960-A055FF65D85A}" id="{00F4004B-0046-4257-8F35-00AD007700DF}">
    <text xml:space="preserve">Textfeld
</text>
  </threadedComment>
  <threadedComment ref="K247" personId="{74C8B8BF-E078-EAC1-E960-A055FF65D85A}" id="{007F00C3-00DB-4636-A3D2-0014007E004E}">
    <text xml:space="preserve">Textfeld
</text>
  </threadedComment>
  <threadedComment ref="L247" personId="{74C8B8BF-E078-EAC1-E960-A055FF65D85A}" id="{00AE005E-00BE-41C7-8F33-008400110094}">
    <text xml:space="preserve">Textfeld
</text>
  </threadedComment>
  <threadedComment ref="M247" personId="{74C8B8BF-E078-EAC1-E960-A055FF65D85A}" id="{007D00E2-00B0-4BBC-A549-0073009400D0}">
    <text xml:space="preserve">Textfeld
</text>
  </threadedComment>
  <threadedComment ref="N247" personId="{74C8B8BF-E078-EAC1-E960-A055FF65D85A}" id="{00AB008B-0005-4C9C-826D-00E2003D00AD}">
    <text xml:space="preserve">Textfeld
</text>
  </threadedComment>
  <threadedComment ref="O247" personId="{74C8B8BF-E078-EAC1-E960-A055FF65D85A}" id="{007A00F6-004D-468B-91F5-00A700CB00F3}">
    <text xml:space="preserve">Textfeld
</text>
  </threadedComment>
  <threadedComment ref="P247" personId="{74C8B8BF-E078-EAC1-E960-A055FF65D85A}" id="{00F2001E-003A-4860-9446-008D0038002E}">
    <text xml:space="preserve">Textfeld
</text>
  </threadedComment>
  <threadedComment ref="Q247" personId="{74C8B8BF-E078-EAC1-E960-A055FF65D85A}" id="{00A500DF-0045-44FF-BDB5-00CF00AD00FA}">
    <text xml:space="preserve">Textfeld
</text>
  </threadedComment>
  <threadedComment ref="R247" personId="{74C8B8BF-E078-EAC1-E960-A055FF65D85A}" id="{0068001D-0056-484C-BF28-006C00420076}">
    <text xml:space="preserve">Textfeld
</text>
  </threadedComment>
  <threadedComment ref="S247" personId="{74C8B8BF-E078-EAC1-E960-A055FF65D85A}" id="{0047001A-00C6-4B90-BFA0-00DC001200E6}">
    <text xml:space="preserve">Textfeld
</text>
  </threadedComment>
  <threadedComment ref="T247" personId="{74C8B8BF-E078-EAC1-E960-A055FF65D85A}" id="{00A80055-0018-43DC-B28E-0062005300D1}">
    <text xml:space="preserve">Textfeld
</text>
  </threadedComment>
  <threadedComment ref="U247" personId="{74C8B8BF-E078-EAC1-E960-A055FF65D85A}" id="{00000027-00AC-4032-9203-009A00CE00B3}">
    <text xml:space="preserve">Textfeld
</text>
  </threadedComment>
  <threadedComment ref="V247" personId="{74C8B8BF-E078-EAC1-E960-A055FF65D85A}" id="{00630095-0097-4D67-9683-00DE00580012}">
    <text xml:space="preserve">Textfeld
</text>
  </threadedComment>
  <threadedComment ref="W247" personId="{74C8B8BF-E078-EAC1-E960-A055FF65D85A}" id="{00280027-009A-4FFE-83C5-001100940049}">
    <text xml:space="preserve">Textfeld
</text>
  </threadedComment>
  <threadedComment ref="X247" personId="{74C8B8BF-E078-EAC1-E960-A055FF65D85A}" id="{002C0007-00BC-4F3A-BF26-00BB00EA007E}">
    <text xml:space="preserve">Textfeld
</text>
  </threadedComment>
  <threadedComment ref="Y247" personId="{74C8B8BF-E078-EAC1-E960-A055FF65D85A}" id="{006800C7-00B7-450C-844D-00F30049000F}">
    <text xml:space="preserve">Textfeld
</text>
  </threadedComment>
  <threadedComment ref="Z247" personId="{74C8B8BF-E078-EAC1-E960-A055FF65D85A}" id="{00C7008F-009B-4C24-9E0E-00E8009000CA}">
    <text xml:space="preserve">Textfeld
</text>
  </threadedComment>
  <threadedComment ref="I248" personId="{1B91C401-CF4B-951C-D16A-7E79B843C6D1}" id="{00250023-005F-42B9-BA2B-00A8001600FC}">
    <text xml:space="preserve">CO2-Wert
</text>
  </threadedComment>
  <threadedComment ref="J248" personId="{1B91C401-CF4B-951C-D16A-7E79B843C6D1}" id="{005400B8-000E-402E-A9EB-003100780029}">
    <text xml:space="preserve">CO2-Wert
</text>
  </threadedComment>
  <threadedComment ref="K248" personId="{1B91C401-CF4B-951C-D16A-7E79B843C6D1}" id="{00BE0089-006A-421F-BCE0-00CD0091005C}">
    <text xml:space="preserve">CO2-Wert
</text>
  </threadedComment>
  <threadedComment ref="L248" personId="{1B91C401-CF4B-951C-D16A-7E79B843C6D1}" id="{00CE00F2-0029-4951-8959-009800CD0063}">
    <text xml:space="preserve">CO2-Wert
</text>
  </threadedComment>
  <threadedComment ref="M248" personId="{1B91C401-CF4B-951C-D16A-7E79B843C6D1}" id="{005E00C4-00C3-4759-9C43-002600B0006C}">
    <text xml:space="preserve">CO2-Wert
</text>
  </threadedComment>
  <threadedComment ref="N248" personId="{1B91C401-CF4B-951C-D16A-7E79B843C6D1}" id="{00E10025-00B1-424D-A4ED-007700D3001F}">
    <text xml:space="preserve">CO2-Wert
</text>
  </threadedComment>
  <threadedComment ref="O248" personId="{1B91C401-CF4B-951C-D16A-7E79B843C6D1}" id="{000200DD-00B6-448D-8BD4-00EF00BF009F}">
    <text xml:space="preserve">CO2-Wert
</text>
  </threadedComment>
  <threadedComment ref="P248" personId="{1B91C401-CF4B-951C-D16A-7E79B843C6D1}" id="{00E0009D-008E-444C-85FE-00CD00980005}">
    <text xml:space="preserve">CO2-Wert
</text>
  </threadedComment>
  <threadedComment ref="Q248" personId="{1B91C401-CF4B-951C-D16A-7E79B843C6D1}" id="{00F5009D-00A9-4862-9800-00F900C90022}">
    <text xml:space="preserve">CO2-Wert
</text>
  </threadedComment>
  <threadedComment ref="R248" personId="{1B91C401-CF4B-951C-D16A-7E79B843C6D1}" id="{00F30043-0018-42E0-9261-00F500A90083}">
    <text xml:space="preserve">CO2-Wert
</text>
  </threadedComment>
  <threadedComment ref="S248" personId="{1B91C401-CF4B-951C-D16A-7E79B843C6D1}" id="{00620045-0094-482F-B856-0011006F0075}">
    <text xml:space="preserve">CO2-Wert
</text>
  </threadedComment>
  <threadedComment ref="T248" personId="{1B91C401-CF4B-951C-D16A-7E79B843C6D1}" id="{006A00C6-00CE-4BD4-BCFA-002100110094}">
    <text xml:space="preserve">CO2-Wert
</text>
  </threadedComment>
  <threadedComment ref="U248" personId="{1B91C401-CF4B-951C-D16A-7E79B843C6D1}" id="{002F00C0-00B4-4569-8F4A-00FB005B0093}">
    <text xml:space="preserve">CO2-Wert
</text>
  </threadedComment>
  <threadedComment ref="V248" personId="{1B91C401-CF4B-951C-D16A-7E79B843C6D1}" id="{00A300E2-001A-446B-9DCC-007200D500B8}">
    <text xml:space="preserve">CO2-Wert
</text>
  </threadedComment>
  <threadedComment ref="W248" personId="{1B91C401-CF4B-951C-D16A-7E79B843C6D1}" id="{001C00B0-0099-405F-907A-0083008E0033}">
    <text xml:space="preserve">CO2-Wert
</text>
  </threadedComment>
  <threadedComment ref="X248" personId="{1B91C401-CF4B-951C-D16A-7E79B843C6D1}" id="{003F00C4-00EB-4C5B-B0E7-002400B900BB}">
    <text xml:space="preserve">CO2-Wert
</text>
  </threadedComment>
  <threadedComment ref="Y248" personId="{1B91C401-CF4B-951C-D16A-7E79B843C6D1}" id="{00EA0083-00BF-4FE6-A329-00A900A70096}">
    <text xml:space="preserve">CO2-Wert
</text>
  </threadedComment>
  <threadedComment ref="Z248" personId="{1B91C401-CF4B-951C-D16A-7E79B843C6D1}" id="{006C0067-008B-402A-9698-007800DE00AC}">
    <text xml:space="preserve">CO2-Wert
</text>
  </threadedComment>
  <threadedComment ref="I249" personId="{74C8B8BF-E078-EAC1-E960-A055FF65D85A}" id="{00E800B9-000E-4345-9CDE-00AB00F900BD}">
    <text xml:space="preserve">Textfeld
</text>
  </threadedComment>
  <threadedComment ref="J249" personId="{74C8B8BF-E078-EAC1-E960-A055FF65D85A}" id="{00180016-00D0-4A64-B896-000B00730003}">
    <text xml:space="preserve">Textfeld
</text>
  </threadedComment>
  <threadedComment ref="K249" personId="{74C8B8BF-E078-EAC1-E960-A055FF65D85A}" id="{002600C2-0077-4C3B-9A6E-001700420063}">
    <text xml:space="preserve">Textfeld
</text>
  </threadedComment>
  <threadedComment ref="L249" personId="{74C8B8BF-E078-EAC1-E960-A055FF65D85A}" id="{00F500BE-0008-49CE-87B8-004E000F000C}">
    <text xml:space="preserve">Textfeld
</text>
  </threadedComment>
  <threadedComment ref="M249" personId="{74C8B8BF-E078-EAC1-E960-A055FF65D85A}" id="{00B00084-00BD-4D03-921F-005200C100BA}">
    <text xml:space="preserve">Textfeld
</text>
  </threadedComment>
  <threadedComment ref="N249" personId="{74C8B8BF-E078-EAC1-E960-A055FF65D85A}" id="{001100F1-00BC-4D1E-AF13-00D000C200C6}">
    <text xml:space="preserve">Textfeld
</text>
  </threadedComment>
  <threadedComment ref="O249" personId="{74C8B8BF-E078-EAC1-E960-A055FF65D85A}" id="{00B60050-004F-4AD6-BA5E-009B00B0009F}">
    <text xml:space="preserve">Textfeld
</text>
  </threadedComment>
  <threadedComment ref="P249" personId="{74C8B8BF-E078-EAC1-E960-A055FF65D85A}" id="{003A0064-00D4-4310-BDFF-00930058007B}">
    <text xml:space="preserve">Textfeld
</text>
  </threadedComment>
  <threadedComment ref="Q249" personId="{74C8B8BF-E078-EAC1-E960-A055FF65D85A}" id="{003B00FF-00CB-4EDC-933A-007500C700D7}">
    <text xml:space="preserve">Textfeld
</text>
  </threadedComment>
  <threadedComment ref="R249" personId="{74C8B8BF-E078-EAC1-E960-A055FF65D85A}" id="{00DC0016-003F-4211-BE7A-00FA00D3003C}">
    <text xml:space="preserve">Textfeld
</text>
  </threadedComment>
  <threadedComment ref="S249" personId="{74C8B8BF-E078-EAC1-E960-A055FF65D85A}" id="{00BA0072-009B-422D-AA19-002700B700A3}">
    <text xml:space="preserve">Textfeld
</text>
  </threadedComment>
  <threadedComment ref="T249" personId="{74C8B8BF-E078-EAC1-E960-A055FF65D85A}" id="{00DA0062-004B-4722-992D-00E300EC00B4}">
    <text xml:space="preserve">Textfeld
</text>
  </threadedComment>
  <threadedComment ref="U249" personId="{74C8B8BF-E078-EAC1-E960-A055FF65D85A}" id="{00B50034-00E3-43C0-A5DD-007700CE00ED}">
    <text xml:space="preserve">Textfeld
</text>
  </threadedComment>
  <threadedComment ref="V249" personId="{74C8B8BF-E078-EAC1-E960-A055FF65D85A}" id="{003D00BB-0067-4F61-9D7E-0040008A0093}">
    <text xml:space="preserve">Textfeld
</text>
  </threadedComment>
  <threadedComment ref="W249" personId="{74C8B8BF-E078-EAC1-E960-A055FF65D85A}" id="{00C4006A-00DD-4CB5-8F6F-008E004E008E}">
    <text xml:space="preserve">Textfeld
</text>
  </threadedComment>
  <threadedComment ref="X249" personId="{74C8B8BF-E078-EAC1-E960-A055FF65D85A}" id="{001100D7-0054-48BE-B9E0-002800E9005A}">
    <text xml:space="preserve">Textfeld
</text>
  </threadedComment>
  <threadedComment ref="Y249" personId="{74C8B8BF-E078-EAC1-E960-A055FF65D85A}" id="{00950047-00BB-456B-A3C5-000B004B0050}">
    <text xml:space="preserve">Textfeld
</text>
  </threadedComment>
  <threadedComment ref="Z249" personId="{74C8B8BF-E078-EAC1-E960-A055FF65D85A}" id="{007C00C5-00F1-4E96-9B2A-005D00C400CB}">
    <text xml:space="preserve">Textfeld
</text>
  </threadedComment>
  <threadedComment ref="I250" personId="{1B91C401-CF4B-951C-D16A-7E79B843C6D1}" id="{00250045-003E-4AB5-BC85-006000A1008D}">
    <text xml:space="preserve">CO2-Wert
</text>
  </threadedComment>
  <threadedComment ref="J250" personId="{1B91C401-CF4B-951C-D16A-7E79B843C6D1}" id="{000A0074-0075-48C4-8B02-0055005800B8}">
    <text xml:space="preserve">CO2-Wert
</text>
  </threadedComment>
  <threadedComment ref="K250" personId="{1B91C401-CF4B-951C-D16A-7E79B843C6D1}" id="{00D800E2-006C-4E9F-B193-000A006B00E4}">
    <text xml:space="preserve">CO2-Wert
</text>
  </threadedComment>
  <threadedComment ref="L250" personId="{1B91C401-CF4B-951C-D16A-7E79B843C6D1}" id="{00E20094-00B6-4C41-8301-0071003D0090}">
    <text xml:space="preserve">CO2-Wert
</text>
  </threadedComment>
  <threadedComment ref="M250" personId="{1B91C401-CF4B-951C-D16A-7E79B843C6D1}" id="{006000F2-0015-45D0-9967-00F4005F0062}">
    <text xml:space="preserve">CO2-Wert
</text>
  </threadedComment>
  <threadedComment ref="N250" personId="{1B91C401-CF4B-951C-D16A-7E79B843C6D1}" id="{00D700E2-0098-47A8-B49B-00FF00400073}">
    <text xml:space="preserve">CO2-Wert
</text>
  </threadedComment>
  <threadedComment ref="O250" personId="{1B91C401-CF4B-951C-D16A-7E79B843C6D1}" id="{00750014-0091-47BF-891D-00B600940031}">
    <text xml:space="preserve">CO2-Wert
</text>
  </threadedComment>
  <threadedComment ref="P250" personId="{1B91C401-CF4B-951C-D16A-7E79B843C6D1}" id="{005000D4-00C1-499E-8F59-001E00B600C6}">
    <text xml:space="preserve">CO2-Wert
</text>
  </threadedComment>
  <threadedComment ref="Q250" personId="{1B91C401-CF4B-951C-D16A-7E79B843C6D1}" id="{00EF00CD-004F-4F08-AC6A-001D009F007B}">
    <text xml:space="preserve">CO2-Wert
</text>
  </threadedComment>
  <threadedComment ref="R250" personId="{1B91C401-CF4B-951C-D16A-7E79B843C6D1}" id="{00CF0068-0035-4BDF-8396-002700C300E6}">
    <text xml:space="preserve">CO2-Wert
</text>
  </threadedComment>
  <threadedComment ref="S250" personId="{1B91C401-CF4B-951C-D16A-7E79B843C6D1}" id="{00950094-00D2-4C64-ACE9-007F008D0070}">
    <text xml:space="preserve">CO2-Wert
</text>
  </threadedComment>
  <threadedComment ref="T250" personId="{1B91C401-CF4B-951C-D16A-7E79B843C6D1}" id="{0076002A-00FC-417F-A181-00660070005E}">
    <text xml:space="preserve">CO2-Wert
</text>
  </threadedComment>
  <threadedComment ref="U250" personId="{1B91C401-CF4B-951C-D16A-7E79B843C6D1}" id="{000A00F4-0042-4940-8BA6-00F100F10067}">
    <text xml:space="preserve">CO2-Wert
</text>
  </threadedComment>
  <threadedComment ref="V250" personId="{1B91C401-CF4B-951C-D16A-7E79B843C6D1}" id="{000400DD-0013-48B3-8584-002D00170046}">
    <text xml:space="preserve">CO2-Wert
</text>
  </threadedComment>
  <threadedComment ref="W250" personId="{1B91C401-CF4B-951C-D16A-7E79B843C6D1}" id="{00270020-006C-4D95-89C0-00F0008200F0}">
    <text xml:space="preserve">CO2-Wert
</text>
  </threadedComment>
  <threadedComment ref="X250" personId="{1B91C401-CF4B-951C-D16A-7E79B843C6D1}" id="{0001000E-001C-4A80-97BE-002F00140031}">
    <text xml:space="preserve">CO2-Wert
</text>
  </threadedComment>
  <threadedComment ref="Y250" personId="{1B91C401-CF4B-951C-D16A-7E79B843C6D1}" id="{00B60050-0034-4957-8083-0029005E004B}">
    <text xml:space="preserve">CO2-Wert
</text>
  </threadedComment>
  <threadedComment ref="Z250" personId="{1B91C401-CF4B-951C-D16A-7E79B843C6D1}" id="{005F00A5-00B5-4AEF-A55E-00BE00F70083}">
    <text xml:space="preserve">CO2-Wert
</text>
  </threadedComment>
  <threadedComment ref="I251" personId="{74C8B8BF-E078-EAC1-E960-A055FF65D85A}" id="{00C10029-00DE-4A8B-94EA-0088003C008F}">
    <text xml:space="preserve">Textfeld
</text>
  </threadedComment>
  <threadedComment ref="J251" personId="{74C8B8BF-E078-EAC1-E960-A055FF65D85A}" id="{005C0053-00D7-43C8-87C3-00AF005C0051}">
    <text xml:space="preserve">Textfeld
</text>
  </threadedComment>
  <threadedComment ref="K251" personId="{74C8B8BF-E078-EAC1-E960-A055FF65D85A}" id="{00470061-00D2-4210-ACA1-003A00DD00EA}">
    <text xml:space="preserve">Textfeld
</text>
  </threadedComment>
  <threadedComment ref="L251" personId="{74C8B8BF-E078-EAC1-E960-A055FF65D85A}" id="{008700E6-009C-4C10-AC88-00F700D90092}">
    <text xml:space="preserve">Textfeld
</text>
  </threadedComment>
  <threadedComment ref="M251" personId="{74C8B8BF-E078-EAC1-E960-A055FF65D85A}" id="{009B007C-0012-4B95-99D1-007400D40080}">
    <text xml:space="preserve">Textfeld
</text>
  </threadedComment>
  <threadedComment ref="N251" personId="{74C8B8BF-E078-EAC1-E960-A055FF65D85A}" id="{00D800E6-00BA-4BAF-A7B6-00F100BB0099}">
    <text xml:space="preserve">Textfeld
</text>
  </threadedComment>
  <threadedComment ref="O251" personId="{74C8B8BF-E078-EAC1-E960-A055FF65D85A}" id="{008D0001-00A6-48A4-A837-00BA00960017}">
    <text xml:space="preserve">Textfeld
</text>
  </threadedComment>
  <threadedComment ref="P251" personId="{74C8B8BF-E078-EAC1-E960-A055FF65D85A}" id="{007C00ED-006C-4861-8B83-00C100590094}">
    <text xml:space="preserve">Textfeld
</text>
  </threadedComment>
  <threadedComment ref="Q251" personId="{74C8B8BF-E078-EAC1-E960-A055FF65D85A}" id="{00D80028-006B-4329-BCC9-007600B50077}">
    <text xml:space="preserve">Textfeld
</text>
  </threadedComment>
  <threadedComment ref="R251" personId="{74C8B8BF-E078-EAC1-E960-A055FF65D85A}" id="{009B0009-000C-4D64-B550-00E7001200D1}">
    <text xml:space="preserve">Textfeld
</text>
  </threadedComment>
  <threadedComment ref="S251" personId="{74C8B8BF-E078-EAC1-E960-A055FF65D85A}" id="{00F400E7-0001-4DDA-93C5-0058006E00E7}">
    <text xml:space="preserve">Textfeld
</text>
  </threadedComment>
  <threadedComment ref="T251" personId="{74C8B8BF-E078-EAC1-E960-A055FF65D85A}" id="{00DF00A5-0036-4574-BE73-005D007F0006}">
    <text xml:space="preserve">Textfeld
</text>
  </threadedComment>
  <threadedComment ref="U251" personId="{74C8B8BF-E078-EAC1-E960-A055FF65D85A}" id="{0047005A-0033-449A-8366-003400CF0043}">
    <text xml:space="preserve">Textfeld
</text>
  </threadedComment>
  <threadedComment ref="V251" personId="{74C8B8BF-E078-EAC1-E960-A055FF65D85A}" id="{00040033-001B-4C2A-886B-00F3002E00E7}">
    <text xml:space="preserve">Textfeld
</text>
  </threadedComment>
  <threadedComment ref="W251" personId="{74C8B8BF-E078-EAC1-E960-A055FF65D85A}" id="{00590066-00DF-438B-BEE5-00B4008F0071}">
    <text xml:space="preserve">Textfeld
</text>
  </threadedComment>
  <threadedComment ref="X251" personId="{74C8B8BF-E078-EAC1-E960-A055FF65D85A}" id="{006600A0-0032-44AA-B6FE-00AE003D00CC}">
    <text xml:space="preserve">Textfeld
</text>
  </threadedComment>
  <threadedComment ref="Y251" personId="{74C8B8BF-E078-EAC1-E960-A055FF65D85A}" id="{00AE00B5-0088-4468-9BD0-00E700480049}">
    <text xml:space="preserve">Textfeld
</text>
  </threadedComment>
  <threadedComment ref="Z251" personId="{74C8B8BF-E078-EAC1-E960-A055FF65D85A}" id="{00110099-00A9-482F-830B-005900980002}">
    <text xml:space="preserve">Textfeld
</text>
  </threadedComment>
  <threadedComment ref="I252" personId="{1B91C401-CF4B-951C-D16A-7E79B843C6D1}" id="{008D009E-00C0-426E-92D8-00E70014001B}">
    <text xml:space="preserve">CO2-Wert
</text>
  </threadedComment>
  <threadedComment ref="J252" personId="{1B91C401-CF4B-951C-D16A-7E79B843C6D1}" id="{00C400D3-0084-41AE-8630-00C9008A007F}">
    <text xml:space="preserve">CO2-Wert
</text>
  </threadedComment>
  <threadedComment ref="K252" personId="{1B91C401-CF4B-951C-D16A-7E79B843C6D1}" id="{000900EB-00A0-408C-945B-008000F000F7}">
    <text xml:space="preserve">CO2-Wert
</text>
  </threadedComment>
  <threadedComment ref="L252" personId="{1B91C401-CF4B-951C-D16A-7E79B843C6D1}" id="{001A00AA-0007-4B3F-B726-0031002800AF}">
    <text xml:space="preserve">CO2-Wert
</text>
  </threadedComment>
  <threadedComment ref="M252" personId="{1B91C401-CF4B-951C-D16A-7E79B843C6D1}" id="{004900D9-00F5-4056-BCD3-00E10045001F}">
    <text xml:space="preserve">CO2-Wert
</text>
  </threadedComment>
  <threadedComment ref="N252" personId="{1B91C401-CF4B-951C-D16A-7E79B843C6D1}" id="{004F00CF-00EB-44FD-BF5D-007200170097}">
    <text xml:space="preserve">CO2-Wert
</text>
  </threadedComment>
  <threadedComment ref="O252" personId="{1B91C401-CF4B-951C-D16A-7E79B843C6D1}" id="{00A500D9-005A-4BDD-96A2-006A001300DB}">
    <text xml:space="preserve">CO2-Wert
</text>
  </threadedComment>
  <threadedComment ref="P252" personId="{1B91C401-CF4B-951C-D16A-7E79B843C6D1}" id="{001000C8-00C3-4F74-B944-007C00250041}">
    <text xml:space="preserve">CO2-Wert
</text>
  </threadedComment>
  <threadedComment ref="Q252" personId="{1B91C401-CF4B-951C-D16A-7E79B843C6D1}" id="{00C100D6-0016-403A-90B0-0033003A004F}">
    <text xml:space="preserve">CO2-Wert
</text>
  </threadedComment>
  <threadedComment ref="R252" personId="{1B91C401-CF4B-951C-D16A-7E79B843C6D1}" id="{005E0064-006F-472C-BF5A-0067007600F3}">
    <text xml:space="preserve">CO2-Wert
</text>
  </threadedComment>
  <threadedComment ref="S252" personId="{1B91C401-CF4B-951C-D16A-7E79B843C6D1}" id="{000A0013-0010-40B0-84DD-006C00C500C8}">
    <text xml:space="preserve">CO2-Wert
</text>
  </threadedComment>
  <threadedComment ref="T252" personId="{1B91C401-CF4B-951C-D16A-7E79B843C6D1}" id="{00EE002D-0098-4902-867C-0015008A0026}">
    <text xml:space="preserve">CO2-Wert
</text>
  </threadedComment>
  <threadedComment ref="U252" personId="{1B91C401-CF4B-951C-D16A-7E79B843C6D1}" id="{000B00F0-00CA-44F2-B0EB-003D00C40087}">
    <text xml:space="preserve">CO2-Wert
</text>
  </threadedComment>
  <threadedComment ref="V252" personId="{1B91C401-CF4B-951C-D16A-7E79B843C6D1}" id="{00A400E3-00FF-4EE2-8E75-00D600E00032}">
    <text xml:space="preserve">CO2-Wert
</text>
  </threadedComment>
  <threadedComment ref="W252" personId="{1B91C401-CF4B-951C-D16A-7E79B843C6D1}" id="{0033008F-007B-4CC6-A40E-00C3007F004B}">
    <text xml:space="preserve">CO2-Wert
</text>
  </threadedComment>
  <threadedComment ref="X252" personId="{1B91C401-CF4B-951C-D16A-7E79B843C6D1}" id="{00AE0032-00DC-4808-8CC9-00BE001200DA}">
    <text xml:space="preserve">CO2-Wert
</text>
  </threadedComment>
  <threadedComment ref="Y252" personId="{1B91C401-CF4B-951C-D16A-7E79B843C6D1}" id="{008A007B-005E-4F8E-B166-00A900080088}">
    <text xml:space="preserve">CO2-Wert
</text>
  </threadedComment>
  <threadedComment ref="Z252" personId="{1B91C401-CF4B-951C-D16A-7E79B843C6D1}" id="{009D0008-00B6-49D4-94AD-006200E20059}">
    <text xml:space="preserve">CO2-Wert
</text>
  </threadedComment>
  <threadedComment ref="I253" personId="{74C8B8BF-E078-EAC1-E960-A055FF65D85A}" id="{00D700A4-00EB-4674-906D-00D500FE0019}">
    <text xml:space="preserve">Textfeld
</text>
  </threadedComment>
  <threadedComment ref="J253" personId="{74C8B8BF-E078-EAC1-E960-A055FF65D85A}" id="{00660090-0005-454F-A9EF-00AA002A0096}">
    <text xml:space="preserve">Textfeld
</text>
  </threadedComment>
  <threadedComment ref="K253" personId="{74C8B8BF-E078-EAC1-E960-A055FF65D85A}" id="{00020080-0029-4A61-A461-002C00F00037}">
    <text xml:space="preserve">Textfeld
</text>
  </threadedComment>
  <threadedComment ref="L253" personId="{74C8B8BF-E078-EAC1-E960-A055FF65D85A}" id="{008800AB-005E-4B6D-9494-0094002D00C3}">
    <text xml:space="preserve">Textfeld
</text>
  </threadedComment>
  <threadedComment ref="M253" personId="{74C8B8BF-E078-EAC1-E960-A055FF65D85A}" id="{0047008C-002E-4921-87C2-00E1008800C2}">
    <text xml:space="preserve">Textfeld
</text>
  </threadedComment>
  <threadedComment ref="N253" personId="{74C8B8BF-E078-EAC1-E960-A055FF65D85A}" id="{000D0029-0002-41A3-AB2F-00D8007C00C9}">
    <text xml:space="preserve">Textfeld
</text>
  </threadedComment>
  <threadedComment ref="O253" personId="{74C8B8BF-E078-EAC1-E960-A055FF65D85A}" id="{00AA0053-00F1-4B04-A876-003E006E0063}">
    <text xml:space="preserve">Textfeld
</text>
  </threadedComment>
  <threadedComment ref="P253" personId="{74C8B8BF-E078-EAC1-E960-A055FF65D85A}" id="{002C00E8-0024-40AB-B8E5-00BE008500F5}">
    <text xml:space="preserve">Textfeld
</text>
  </threadedComment>
  <threadedComment ref="Q253" personId="{74C8B8BF-E078-EAC1-E960-A055FF65D85A}" id="{000F00D4-0011-4B3D-B428-00CF00970022}">
    <text xml:space="preserve">Textfeld
</text>
  </threadedComment>
  <threadedComment ref="R253" personId="{74C8B8BF-E078-EAC1-E960-A055FF65D85A}" id="{00BE0049-0076-4ED5-87FA-00DB002500EC}">
    <text xml:space="preserve">Textfeld
</text>
  </threadedComment>
  <threadedComment ref="S253" personId="{74C8B8BF-E078-EAC1-E960-A055FF65D85A}" id="{00A400B6-00A3-4982-A520-005D00EE0025}">
    <text xml:space="preserve">Textfeld
</text>
  </threadedComment>
  <threadedComment ref="T253" personId="{74C8B8BF-E078-EAC1-E960-A055FF65D85A}" id="{00430016-0076-4B48-9A45-007100EB0026}">
    <text xml:space="preserve">Textfeld
</text>
  </threadedComment>
  <threadedComment ref="U253" personId="{74C8B8BF-E078-EAC1-E960-A055FF65D85A}" id="{00F3004C-0099-43D6-B7A9-005E00C0006A}">
    <text xml:space="preserve">Textfeld
</text>
  </threadedComment>
  <threadedComment ref="V253" personId="{74C8B8BF-E078-EAC1-E960-A055FF65D85A}" id="{00FF002F-0022-4E64-B24A-00DC00060052}">
    <text xml:space="preserve">Textfeld
</text>
  </threadedComment>
  <threadedComment ref="W253" personId="{74C8B8BF-E078-EAC1-E960-A055FF65D85A}" id="{0023001B-00F5-4671-9CF0-00EC00B4004F}">
    <text xml:space="preserve">Textfeld
</text>
  </threadedComment>
  <threadedComment ref="X253" personId="{74C8B8BF-E078-EAC1-E960-A055FF65D85A}" id="{00F1002A-0027-476F-924E-002800D800A6}">
    <text xml:space="preserve">Textfeld
</text>
  </threadedComment>
  <threadedComment ref="Y253" personId="{74C8B8BF-E078-EAC1-E960-A055FF65D85A}" id="{00C800B3-0096-4A27-B617-005700ED00FB}">
    <text xml:space="preserve">Textfeld
</text>
  </threadedComment>
  <threadedComment ref="Z253" personId="{74C8B8BF-E078-EAC1-E960-A055FF65D85A}" id="{00C70025-0028-4C99-9C85-00270063002E}">
    <text xml:space="preserve">Textfeld
</text>
  </threadedComment>
  <threadedComment ref="I254" personId="{1B91C401-CF4B-951C-D16A-7E79B843C6D1}" id="{000600D5-007A-419B-ADE6-0055007A00D5}">
    <text xml:space="preserve">CO2-Wert
</text>
  </threadedComment>
  <threadedComment ref="J254" personId="{1B91C401-CF4B-951C-D16A-7E79B843C6D1}" id="{006D0034-0094-4FF3-982D-00F2009400D1}">
    <text xml:space="preserve">CO2-Wert
</text>
  </threadedComment>
  <threadedComment ref="K254" personId="{1B91C401-CF4B-951C-D16A-7E79B843C6D1}" id="{00890004-005D-4867-9F28-009E008D001D}">
    <text xml:space="preserve">CO2-Wert
</text>
  </threadedComment>
  <threadedComment ref="L254" personId="{1B91C401-CF4B-951C-D16A-7E79B843C6D1}" id="{001D0009-0083-40D8-A0E6-005100B300C2}">
    <text xml:space="preserve">CO2-Wert
</text>
  </threadedComment>
  <threadedComment ref="M254" personId="{1B91C401-CF4B-951C-D16A-7E79B843C6D1}" id="{000600F6-00A1-4C43-AD88-003A00570085}">
    <text xml:space="preserve">CO2-Wert
</text>
  </threadedComment>
  <threadedComment ref="N254" personId="{1B91C401-CF4B-951C-D16A-7E79B843C6D1}" id="{0078003A-0016-476A-AD1F-009600420082}">
    <text xml:space="preserve">CO2-Wert
</text>
  </threadedComment>
  <threadedComment ref="O254" personId="{1B91C401-CF4B-951C-D16A-7E79B843C6D1}" id="{002200A3-007B-44B4-9B0A-00DC007D0039}">
    <text xml:space="preserve">CO2-Wert
</text>
  </threadedComment>
  <threadedComment ref="P254" personId="{1B91C401-CF4B-951C-D16A-7E79B843C6D1}" id="{00760077-001D-474E-8BED-00E2009D0063}">
    <text xml:space="preserve">CO2-Wert
</text>
  </threadedComment>
  <threadedComment ref="Q254" personId="{1B91C401-CF4B-951C-D16A-7E79B843C6D1}" id="{000D00E7-00B3-4E44-A390-00B200A600E6}">
    <text xml:space="preserve">CO2-Wert
</text>
  </threadedComment>
  <threadedComment ref="R254" personId="{1B91C401-CF4B-951C-D16A-7E79B843C6D1}" id="{00FC00FF-0097-4D87-9766-0025001000A1}">
    <text xml:space="preserve">CO2-Wert
</text>
  </threadedComment>
  <threadedComment ref="S254" personId="{1B91C401-CF4B-951C-D16A-7E79B843C6D1}" id="{00FC0016-00BD-46CE-98C6-005000FD00C7}">
    <text xml:space="preserve">CO2-Wert
</text>
  </threadedComment>
  <threadedComment ref="T254" personId="{1B91C401-CF4B-951C-D16A-7E79B843C6D1}" id="{00210004-00FF-436E-932D-00EC00E9003A}">
    <text xml:space="preserve">CO2-Wert
</text>
  </threadedComment>
  <threadedComment ref="U254" personId="{1B91C401-CF4B-951C-D16A-7E79B843C6D1}" id="{001A0020-0056-484D-96F4-00E900760000}">
    <text xml:space="preserve">CO2-Wert
</text>
  </threadedComment>
  <threadedComment ref="V254" personId="{1B91C401-CF4B-951C-D16A-7E79B843C6D1}" id="{00A200F1-000F-4509-A40C-0056008B009B}">
    <text xml:space="preserve">CO2-Wert
</text>
  </threadedComment>
  <threadedComment ref="W254" personId="{1B91C401-CF4B-951C-D16A-7E79B843C6D1}" id="{00B7003E-003A-4200-A8D2-00E9009E0022}">
    <text xml:space="preserve">CO2-Wert
</text>
  </threadedComment>
  <threadedComment ref="X254" personId="{1B91C401-CF4B-951C-D16A-7E79B843C6D1}" id="{00A80063-00D4-46A7-9146-00C800CC00E0}">
    <text xml:space="preserve">CO2-Wert
</text>
  </threadedComment>
  <threadedComment ref="Y254" personId="{1B91C401-CF4B-951C-D16A-7E79B843C6D1}" id="{00590068-000B-437C-B3AA-0017003800D6}">
    <text xml:space="preserve">CO2-Wert
</text>
  </threadedComment>
  <threadedComment ref="Z254" personId="{1B91C401-CF4B-951C-D16A-7E79B843C6D1}" id="{008600BE-00D9-4061-A91D-00530007000E}">
    <text xml:space="preserve">CO2-Wert
</text>
  </threadedComment>
  <threadedComment ref="I255" personId="{74C8B8BF-E078-EAC1-E960-A055FF65D85A}" id="{00BA005A-00B0-4050-B1DF-009000EC00D3}">
    <text xml:space="preserve">Textfeld
</text>
  </threadedComment>
  <threadedComment ref="J255" personId="{74C8B8BF-E078-EAC1-E960-A055FF65D85A}" id="{00CD007F-0027-47EB-92A1-004300EB0075}">
    <text xml:space="preserve">Textfeld
</text>
  </threadedComment>
  <threadedComment ref="K255" personId="{74C8B8BF-E078-EAC1-E960-A055FF65D85A}" id="{009F0072-0076-47BF-9EAD-00D2006700B7}">
    <text xml:space="preserve">Textfeld
</text>
  </threadedComment>
  <threadedComment ref="L255" personId="{74C8B8BF-E078-EAC1-E960-A055FF65D85A}" id="{00D700CF-0035-4B8E-B71E-00EA0039003F}">
    <text xml:space="preserve">Textfeld
</text>
  </threadedComment>
  <threadedComment ref="M255" personId="{74C8B8BF-E078-EAC1-E960-A055FF65D85A}" id="{00700051-0062-4BAC-8318-00DF00480025}">
    <text xml:space="preserve">Textfeld
</text>
  </threadedComment>
  <threadedComment ref="N255" personId="{74C8B8BF-E078-EAC1-E960-A055FF65D85A}" id="{00E2004E-002C-46A2-B63E-00A300400080}">
    <text xml:space="preserve">Textfeld
</text>
  </threadedComment>
  <threadedComment ref="O255" personId="{74C8B8BF-E078-EAC1-E960-A055FF65D85A}" id="{00980086-005A-4517-89D8-008700E700E1}">
    <text xml:space="preserve">Textfeld
</text>
  </threadedComment>
  <threadedComment ref="P255" personId="{74C8B8BF-E078-EAC1-E960-A055FF65D85A}" id="{008C004B-001E-4AC9-AD44-00F2002B00B6}">
    <text xml:space="preserve">Textfeld
</text>
  </threadedComment>
  <threadedComment ref="Q255" personId="{74C8B8BF-E078-EAC1-E960-A055FF65D85A}" id="{000500DD-00ED-4723-9706-003200EC0037}">
    <text xml:space="preserve">Textfeld
</text>
  </threadedComment>
  <threadedComment ref="R255" personId="{74C8B8BF-E078-EAC1-E960-A055FF65D85A}" id="{001600C4-0079-44C5-A60B-009B007A00C6}">
    <text xml:space="preserve">Textfeld
</text>
  </threadedComment>
  <threadedComment ref="S255" personId="{74C8B8BF-E078-EAC1-E960-A055FF65D85A}" id="{008D00BD-0032-4A20-8A8C-0017005A00E5}">
    <text xml:space="preserve">Textfeld
</text>
  </threadedComment>
  <threadedComment ref="T255" personId="{74C8B8BF-E078-EAC1-E960-A055FF65D85A}" id="{008400D8-000E-449A-8487-005A005A00D7}">
    <text xml:space="preserve">Textfeld
</text>
  </threadedComment>
  <threadedComment ref="U255" personId="{74C8B8BF-E078-EAC1-E960-A055FF65D85A}" id="{00910000-0034-4C6C-AFF1-00E700F200E2}">
    <text xml:space="preserve">Textfeld
</text>
  </threadedComment>
  <threadedComment ref="V255" personId="{74C8B8BF-E078-EAC1-E960-A055FF65D85A}" id="{00E500E4-0000-4024-9967-007900FF00E0}">
    <text xml:space="preserve">Textfeld
</text>
  </threadedComment>
  <threadedComment ref="W255" personId="{74C8B8BF-E078-EAC1-E960-A055FF65D85A}" id="{005A000C-00DB-4929-8AAB-002400C400E6}">
    <text xml:space="preserve">Textfeld
</text>
  </threadedComment>
  <threadedComment ref="X255" personId="{74C8B8BF-E078-EAC1-E960-A055FF65D85A}" id="{000400A4-0058-4EB6-8333-0016005400C3}">
    <text xml:space="preserve">Textfeld
</text>
  </threadedComment>
  <threadedComment ref="Y255" personId="{74C8B8BF-E078-EAC1-E960-A055FF65D85A}" id="{00EE0083-0064-4E3D-8147-00C200CB0081}">
    <text xml:space="preserve">Textfeld
</text>
  </threadedComment>
  <threadedComment ref="Z255" personId="{74C8B8BF-E078-EAC1-E960-A055FF65D85A}" id="{0048005A-000E-4D9B-9445-001100A60004}">
    <text xml:space="preserve">Textfeld
</text>
  </threadedComment>
  <threadedComment ref="I256" personId="{1B91C401-CF4B-951C-D16A-7E79B843C6D1}" id="{008E00DA-00F2-478F-87B1-00AA0063004F}">
    <text xml:space="preserve">CO2-Wert
</text>
  </threadedComment>
  <threadedComment ref="J256" personId="{1B91C401-CF4B-951C-D16A-7E79B843C6D1}" id="{00DA0015-0063-4792-8F9C-00E100C000A4}">
    <text xml:space="preserve">CO2-Wert
</text>
  </threadedComment>
  <threadedComment ref="K256" personId="{1B91C401-CF4B-951C-D16A-7E79B843C6D1}" id="{000000D2-0030-41A4-81E1-000300E100C1}">
    <text xml:space="preserve">CO2-Wert
</text>
  </threadedComment>
  <threadedComment ref="L256" personId="{1B91C401-CF4B-951C-D16A-7E79B843C6D1}" id="{00A50050-002F-407B-8EC3-005F00590068}">
    <text xml:space="preserve">CO2-Wert
</text>
  </threadedComment>
  <threadedComment ref="M256" personId="{1B91C401-CF4B-951C-D16A-7E79B843C6D1}" id="{003F0087-0025-44C4-843D-005A0088004E}">
    <text xml:space="preserve">CO2-Wert
</text>
  </threadedComment>
  <threadedComment ref="N256" personId="{1B91C401-CF4B-951C-D16A-7E79B843C6D1}" id="{00420042-0062-4D9E-8AC7-00D1005F00B1}">
    <text xml:space="preserve">CO2-Wert
</text>
  </threadedComment>
  <threadedComment ref="O256" personId="{1B91C401-CF4B-951C-D16A-7E79B843C6D1}" id="{006600CF-00DA-455C-9C42-0080008500A0}">
    <text xml:space="preserve">CO2-Wert
</text>
  </threadedComment>
  <threadedComment ref="P256" personId="{1B91C401-CF4B-951C-D16A-7E79B843C6D1}" id="{003C00A2-0071-45C6-A947-00F90050005C}">
    <text xml:space="preserve">CO2-Wert
</text>
  </threadedComment>
  <threadedComment ref="Q256" personId="{1B91C401-CF4B-951C-D16A-7E79B843C6D1}" id="{004B0021-001A-4365-9A1E-002400380055}">
    <text xml:space="preserve">CO2-Wert
</text>
  </threadedComment>
  <threadedComment ref="R256" personId="{1B91C401-CF4B-951C-D16A-7E79B843C6D1}" id="{0050008A-0071-48E0-8CB1-0064001000A2}">
    <text xml:space="preserve">CO2-Wert
</text>
  </threadedComment>
  <threadedComment ref="S256" personId="{1B91C401-CF4B-951C-D16A-7E79B843C6D1}" id="{0030002D-00C3-40E1-9C24-0059009B007B}">
    <text xml:space="preserve">CO2-Wert
</text>
  </threadedComment>
  <threadedComment ref="T256" personId="{1B91C401-CF4B-951C-D16A-7E79B843C6D1}" id="{005B001E-0024-4B7B-9F15-002100AD001B}">
    <text xml:space="preserve">CO2-Wert
</text>
  </threadedComment>
  <threadedComment ref="U256" personId="{1B91C401-CF4B-951C-D16A-7E79B843C6D1}" id="{00C60093-0065-4A51-A654-007700B10057}">
    <text xml:space="preserve">CO2-Wert
</text>
  </threadedComment>
  <threadedComment ref="V256" personId="{1B91C401-CF4B-951C-D16A-7E79B843C6D1}" id="{00980011-000A-4507-A6A8-0046001F007A}">
    <text xml:space="preserve">CO2-Wert
</text>
  </threadedComment>
  <threadedComment ref="W256" personId="{1B91C401-CF4B-951C-D16A-7E79B843C6D1}" id="{001300CB-003C-4D26-A908-004600EC00A4}">
    <text xml:space="preserve">CO2-Wert
</text>
  </threadedComment>
  <threadedComment ref="X256" personId="{1B91C401-CF4B-951C-D16A-7E79B843C6D1}" id="{0070008C-0086-4BEA-9F21-00DA00560016}">
    <text xml:space="preserve">CO2-Wert
</text>
  </threadedComment>
  <threadedComment ref="Y256" personId="{1B91C401-CF4B-951C-D16A-7E79B843C6D1}" id="{00C900B9-0008-4EFF-9019-00A4001E00F2}">
    <text xml:space="preserve">CO2-Wert
</text>
  </threadedComment>
  <threadedComment ref="Z256" personId="{1B91C401-CF4B-951C-D16A-7E79B843C6D1}" id="{000C0051-00D2-4473-891C-00590021002A}">
    <text xml:space="preserve">CO2-Wert
</text>
  </threadedComment>
  <threadedComment ref="I257" personId="{74C8B8BF-E078-EAC1-E960-A055FF65D85A}" id="{001A0090-003F-4976-A9F9-00BD00400076}">
    <text xml:space="preserve">Textfeld
</text>
  </threadedComment>
  <threadedComment ref="J257" personId="{74C8B8BF-E078-EAC1-E960-A055FF65D85A}" id="{0016000F-0089-4FF4-A6DD-000C00ED0000}">
    <text xml:space="preserve">Textfeld
</text>
  </threadedComment>
  <threadedComment ref="K257" personId="{74C8B8BF-E078-EAC1-E960-A055FF65D85A}" id="{00E00078-0075-4F65-99F1-00230098004F}">
    <text xml:space="preserve">Textfeld
</text>
  </threadedComment>
  <threadedComment ref="L257" personId="{74C8B8BF-E078-EAC1-E960-A055FF65D85A}" id="{00B10085-0048-4719-8CD7-006D0035009F}">
    <text xml:space="preserve">Textfeld
</text>
  </threadedComment>
  <threadedComment ref="M257" personId="{74C8B8BF-E078-EAC1-E960-A055FF65D85A}" id="{006A006A-0045-4348-8F97-00D0003E00EC}">
    <text xml:space="preserve">Textfeld
</text>
  </threadedComment>
  <threadedComment ref="N257" personId="{74C8B8BF-E078-EAC1-E960-A055FF65D85A}" id="{00B300F6-003A-4374-9D40-005B006500A4}">
    <text xml:space="preserve">Textfeld
</text>
  </threadedComment>
  <threadedComment ref="O257" personId="{74C8B8BF-E078-EAC1-E960-A055FF65D85A}" id="{00FF0096-009C-4C86-881E-001D00460004}">
    <text xml:space="preserve">Textfeld
</text>
  </threadedComment>
  <threadedComment ref="P257" personId="{74C8B8BF-E078-EAC1-E960-A055FF65D85A}" id="{00B6009C-00F8-47B6-A926-00CB00A5006C}">
    <text xml:space="preserve">Textfeld
</text>
  </threadedComment>
  <threadedComment ref="Q257" personId="{74C8B8BF-E078-EAC1-E960-A055FF65D85A}" id="{00150082-008C-4473-AD11-00DB00EF004F}">
    <text xml:space="preserve">Textfeld
</text>
  </threadedComment>
  <threadedComment ref="R257" personId="{74C8B8BF-E078-EAC1-E960-A055FF65D85A}" id="{00FB0081-0036-441F-AF6D-00C70000007B}">
    <text xml:space="preserve">Textfeld
</text>
  </threadedComment>
  <threadedComment ref="S257" personId="{74C8B8BF-E078-EAC1-E960-A055FF65D85A}" id="{00B00052-00CD-4279-9790-002E000A0021}">
    <text xml:space="preserve">Textfeld
</text>
  </threadedComment>
  <threadedComment ref="T257" personId="{74C8B8BF-E078-EAC1-E960-A055FF65D85A}" id="{00330064-0047-4FA3-86A9-0017001C0070}">
    <text xml:space="preserve">Textfeld
</text>
  </threadedComment>
  <threadedComment ref="U257" personId="{74C8B8BF-E078-EAC1-E960-A055FF65D85A}" id="{00A00090-0025-400C-8128-007F005A0013}">
    <text xml:space="preserve">Textfeld
</text>
  </threadedComment>
  <threadedComment ref="V257" personId="{74C8B8BF-E078-EAC1-E960-A055FF65D85A}" id="{00230075-000A-475A-BA6F-004800B2003F}">
    <text xml:space="preserve">Textfeld
</text>
  </threadedComment>
  <threadedComment ref="W257" personId="{74C8B8BF-E078-EAC1-E960-A055FF65D85A}" id="{00A4006E-001F-4662-AB75-00AE00AE0037}">
    <text xml:space="preserve">Textfeld
</text>
  </threadedComment>
  <threadedComment ref="X257" personId="{74C8B8BF-E078-EAC1-E960-A055FF65D85A}" id="{0099009E-006F-4C97-8C18-0095001700C9}">
    <text xml:space="preserve">Textfeld
</text>
  </threadedComment>
  <threadedComment ref="Y257" personId="{74C8B8BF-E078-EAC1-E960-A055FF65D85A}" id="{005700C2-00A8-48DE-931F-00D300300044}">
    <text xml:space="preserve">Textfeld
</text>
  </threadedComment>
  <threadedComment ref="Z257" personId="{74C8B8BF-E078-EAC1-E960-A055FF65D85A}" id="{001900B2-0093-48A5-94DC-00E100B10021}">
    <text xml:space="preserve">Textfeld
</text>
  </threadedComment>
  <threadedComment ref="I258" personId="{1B91C401-CF4B-951C-D16A-7E79B843C6D1}" id="{000B00AB-006E-4F4F-8A5A-000200EF000C}">
    <text xml:space="preserve">CO2-Wert
</text>
  </threadedComment>
  <threadedComment ref="J258" personId="{1B91C401-CF4B-951C-D16A-7E79B843C6D1}" id="{007E002B-0018-4C85-B2BB-000000BC0042}">
    <text xml:space="preserve">CO2-Wert
</text>
  </threadedComment>
  <threadedComment ref="K258" personId="{1B91C401-CF4B-951C-D16A-7E79B843C6D1}" id="{00B200BD-003D-4833-A363-00ED00C900B3}">
    <text xml:space="preserve">CO2-Wert
</text>
  </threadedComment>
  <threadedComment ref="L258" personId="{1B91C401-CF4B-951C-D16A-7E79B843C6D1}" id="{00570071-00B4-4CE0-A6BF-000F00C80002}">
    <text xml:space="preserve">CO2-Wert
</text>
  </threadedComment>
  <threadedComment ref="M258" personId="{1B91C401-CF4B-951C-D16A-7E79B843C6D1}" id="{00CB00A8-0015-4397-9FE7-00A400FB0091}">
    <text xml:space="preserve">CO2-Wert
</text>
  </threadedComment>
  <threadedComment ref="N258" personId="{1B91C401-CF4B-951C-D16A-7E79B843C6D1}" id="{009300DA-0080-4341-92AC-005500210079}">
    <text xml:space="preserve">CO2-Wert
</text>
  </threadedComment>
  <threadedComment ref="O258" personId="{1B91C401-CF4B-951C-D16A-7E79B843C6D1}" id="{00AB00E0-0014-4524-B139-00BB00F8004D}">
    <text xml:space="preserve">CO2-Wert
</text>
  </threadedComment>
  <threadedComment ref="P258" personId="{1B91C401-CF4B-951C-D16A-7E79B843C6D1}" id="{004500D5-00AE-4539-BF77-0004002B00F9}">
    <text xml:space="preserve">CO2-Wert
</text>
  </threadedComment>
  <threadedComment ref="Q258" personId="{1B91C401-CF4B-951C-D16A-7E79B843C6D1}" id="{00EC0018-00C8-4EFC-AFB4-004B008E0076}">
    <text xml:space="preserve">CO2-Wert
</text>
  </threadedComment>
  <threadedComment ref="R258" personId="{1B91C401-CF4B-951C-D16A-7E79B843C6D1}" id="{005C00A4-0018-4512-9513-00EE00820052}">
    <text xml:space="preserve">CO2-Wert
</text>
  </threadedComment>
  <threadedComment ref="S258" personId="{1B91C401-CF4B-951C-D16A-7E79B843C6D1}" id="{009C002A-0020-41C4-821C-004C00CA000C}">
    <text xml:space="preserve">CO2-Wert
</text>
  </threadedComment>
  <threadedComment ref="T258" personId="{1B91C401-CF4B-951C-D16A-7E79B843C6D1}" id="{00AC008E-0092-4CBE-AAB5-005D00D70045}">
    <text xml:space="preserve">CO2-Wert
</text>
  </threadedComment>
  <threadedComment ref="U258" personId="{1B91C401-CF4B-951C-D16A-7E79B843C6D1}" id="{00940024-0073-4A89-842D-005400EC00CB}">
    <text xml:space="preserve">CO2-Wert
</text>
  </threadedComment>
  <threadedComment ref="V258" personId="{1B91C401-CF4B-951C-D16A-7E79B843C6D1}" id="{00D900F6-0059-4ADF-A4A3-004A0053005A}">
    <text xml:space="preserve">CO2-Wert
</text>
  </threadedComment>
  <threadedComment ref="W258" personId="{1B91C401-CF4B-951C-D16A-7E79B843C6D1}" id="{008000AA-000D-445B-BAC8-0013003100F0}">
    <text xml:space="preserve">CO2-Wert
</text>
  </threadedComment>
  <threadedComment ref="X258" personId="{1B91C401-CF4B-951C-D16A-7E79B843C6D1}" id="{006F007D-006E-4232-A996-00EA005E004A}">
    <text xml:space="preserve">CO2-Wert
</text>
  </threadedComment>
  <threadedComment ref="Y258" personId="{1B91C401-CF4B-951C-D16A-7E79B843C6D1}" id="{0074000E-000F-4970-BEEC-0062004300C8}">
    <text xml:space="preserve">CO2-Wert
</text>
  </threadedComment>
  <threadedComment ref="Z258" personId="{1B91C401-CF4B-951C-D16A-7E79B843C6D1}" id="{00BA00CC-00FE-4F7C-9D2E-00E200C80004}">
    <text xml:space="preserve">CO2-Wert
</text>
  </threadedComment>
  <threadedComment ref="I259" personId="{74C8B8BF-E078-EAC1-E960-A055FF65D85A}" id="{0028002A-0090-4A2A-B218-0057003200D8}">
    <text xml:space="preserve">Textfeld
</text>
  </threadedComment>
  <threadedComment ref="J259" personId="{74C8B8BF-E078-EAC1-E960-A055FF65D85A}" id="{001A00D3-00FA-4E04-A224-002000FE0025}">
    <text xml:space="preserve">Textfeld
</text>
  </threadedComment>
  <threadedComment ref="K259" personId="{74C8B8BF-E078-EAC1-E960-A055FF65D85A}" id="{009200FA-002A-4928-B8FE-00B40082003D}">
    <text xml:space="preserve">Textfeld
</text>
  </threadedComment>
  <threadedComment ref="L259" personId="{74C8B8BF-E078-EAC1-E960-A055FF65D85A}" id="{005300D5-00B1-4C7F-B2D4-009F0032002F}">
    <text xml:space="preserve">Textfeld
</text>
  </threadedComment>
  <threadedComment ref="M259" personId="{74C8B8BF-E078-EAC1-E960-A055FF65D85A}" id="{00B2007F-0011-4D7B-BD43-008D0076004B}">
    <text xml:space="preserve">Textfeld
</text>
  </threadedComment>
  <threadedComment ref="N259" personId="{74C8B8BF-E078-EAC1-E960-A055FF65D85A}" id="{00F20011-0077-4A83-9EB2-004700B500DA}">
    <text xml:space="preserve">Textfeld
</text>
  </threadedComment>
  <threadedComment ref="O259" personId="{74C8B8BF-E078-EAC1-E960-A055FF65D85A}" id="{008E0084-00D4-40A5-83D1-003300B900FE}">
    <text xml:space="preserve">Textfeld
</text>
  </threadedComment>
  <threadedComment ref="P259" personId="{74C8B8BF-E078-EAC1-E960-A055FF65D85A}" id="{00A700AE-0072-40F1-AC87-00570069000E}">
    <text xml:space="preserve">Textfeld
</text>
  </threadedComment>
  <threadedComment ref="Q259" personId="{74C8B8BF-E078-EAC1-E960-A055FF65D85A}" id="{00A10072-0058-4A7D-A758-00E40048006A}">
    <text xml:space="preserve">Textfeld
</text>
  </threadedComment>
  <threadedComment ref="R259" personId="{74C8B8BF-E078-EAC1-E960-A055FF65D85A}" id="{00D90039-00F8-4579-A3DE-005E00DE0015}">
    <text xml:space="preserve">Textfeld
</text>
  </threadedComment>
  <threadedComment ref="S259" personId="{74C8B8BF-E078-EAC1-E960-A055FF65D85A}" id="{000300B8-00D3-47E4-8208-00120099009C}">
    <text xml:space="preserve">Textfeld
</text>
  </threadedComment>
  <threadedComment ref="T259" personId="{74C8B8BF-E078-EAC1-E960-A055FF65D85A}" id="{000700D9-0006-4EA6-B563-000400FB006A}">
    <text xml:space="preserve">Textfeld
</text>
  </threadedComment>
  <threadedComment ref="U259" personId="{74C8B8BF-E078-EAC1-E960-A055FF65D85A}" id="{00640011-00E3-4617-A4F2-0039000400C0}">
    <text xml:space="preserve">Textfeld
</text>
  </threadedComment>
  <threadedComment ref="V259" personId="{74C8B8BF-E078-EAC1-E960-A055FF65D85A}" id="{006E00D2-0008-4568-8C1F-009900E40040}">
    <text xml:space="preserve">Textfeld
</text>
  </threadedComment>
  <threadedComment ref="W259" personId="{74C8B8BF-E078-EAC1-E960-A055FF65D85A}" id="{00570076-00A6-4966-A244-00FE006800E9}">
    <text xml:space="preserve">Textfeld
</text>
  </threadedComment>
  <threadedComment ref="X259" personId="{74C8B8BF-E078-EAC1-E960-A055FF65D85A}" id="{00B00085-00B4-43A7-B7F4-003100E40031}">
    <text xml:space="preserve">Textfeld
</text>
  </threadedComment>
  <threadedComment ref="Y259" personId="{74C8B8BF-E078-EAC1-E960-A055FF65D85A}" id="{00F2009C-00BB-4D08-95F7-004100CF008F}">
    <text xml:space="preserve">Textfeld
</text>
  </threadedComment>
  <threadedComment ref="Z259" personId="{74C8B8BF-E078-EAC1-E960-A055FF65D85A}" id="{00EA0054-009B-4EB8-8805-004500A1006B}">
    <text xml:space="preserve">Textfeld
</text>
  </threadedComment>
  <threadedComment ref="I260" personId="{1B91C401-CF4B-951C-D16A-7E79B843C6D1}" id="{00DE003D-0097-435B-818B-0058006A00FA}">
    <text xml:space="preserve">CO2-Wert
</text>
  </threadedComment>
  <threadedComment ref="J260" personId="{1B91C401-CF4B-951C-D16A-7E79B843C6D1}" id="{00C200A1-00EB-44C3-B8A7-00800006005F}">
    <text xml:space="preserve">CO2-Wert
</text>
  </threadedComment>
  <threadedComment ref="K260" personId="{1B91C401-CF4B-951C-D16A-7E79B843C6D1}" id="{00130092-0071-4E31-A93B-009A00350098}">
    <text xml:space="preserve">CO2-Wert
</text>
  </threadedComment>
  <threadedComment ref="L260" personId="{1B91C401-CF4B-951C-D16A-7E79B843C6D1}" id="{0051000A-0012-4171-9517-00080065000A}">
    <text xml:space="preserve">CO2-Wert
</text>
  </threadedComment>
  <threadedComment ref="M260" personId="{1B91C401-CF4B-951C-D16A-7E79B843C6D1}" id="{004B0002-00AB-4324-B33A-008500C400F0}">
    <text xml:space="preserve">CO2-Wert
</text>
  </threadedComment>
  <threadedComment ref="N260" personId="{1B91C401-CF4B-951C-D16A-7E79B843C6D1}" id="{005000A8-00FE-4B3D-898F-00C700FD00FF}">
    <text xml:space="preserve">CO2-Wert
</text>
  </threadedComment>
  <threadedComment ref="O260" personId="{1B91C401-CF4B-951C-D16A-7E79B843C6D1}" id="{006600C5-008B-4EEF-B727-0032000D0091}">
    <text xml:space="preserve">CO2-Wert
</text>
  </threadedComment>
  <threadedComment ref="P260" personId="{1B91C401-CF4B-951C-D16A-7E79B843C6D1}" id="{0046006B-00BC-49FB-A983-006D00C400D3}">
    <text xml:space="preserve">CO2-Wert
</text>
  </threadedComment>
  <threadedComment ref="Q260" personId="{1B91C401-CF4B-951C-D16A-7E79B843C6D1}" id="{00420097-0018-48F6-81BD-000D00B60026}">
    <text xml:space="preserve">CO2-Wert
</text>
  </threadedComment>
  <threadedComment ref="R260" personId="{1B91C401-CF4B-951C-D16A-7E79B843C6D1}" id="{00550025-0060-4EBC-94D7-001C00F20013}">
    <text xml:space="preserve">CO2-Wert
</text>
  </threadedComment>
  <threadedComment ref="S260" personId="{1B91C401-CF4B-951C-D16A-7E79B843C6D1}" id="{001E0099-0079-4F4F-BD4D-00E2003B004F}">
    <text xml:space="preserve">CO2-Wert
</text>
  </threadedComment>
  <threadedComment ref="T260" personId="{1B91C401-CF4B-951C-D16A-7E79B843C6D1}" id="{00F400C0-00F6-40E6-9774-0014007F0029}">
    <text xml:space="preserve">CO2-Wert
</text>
  </threadedComment>
  <threadedComment ref="U260" personId="{1B91C401-CF4B-951C-D16A-7E79B843C6D1}" id="{006C0036-003F-443C-8A86-00920043004B}">
    <text xml:space="preserve">CO2-Wert
</text>
  </threadedComment>
  <threadedComment ref="V260" personId="{1B91C401-CF4B-951C-D16A-7E79B843C6D1}" id="{00E6004F-0037-47B1-A0EA-002D00BB004C}">
    <text xml:space="preserve">CO2-Wert
</text>
  </threadedComment>
  <threadedComment ref="W260" personId="{1B91C401-CF4B-951C-D16A-7E79B843C6D1}" id="{009A0050-00E8-4D75-AE83-00A7004F003D}">
    <text xml:space="preserve">CO2-Wert
</text>
  </threadedComment>
  <threadedComment ref="X260" personId="{1B91C401-CF4B-951C-D16A-7E79B843C6D1}" id="{008100D7-00B1-4EC8-B75C-00CE00300057}">
    <text xml:space="preserve">CO2-Wert
</text>
  </threadedComment>
  <threadedComment ref="Y260" personId="{1B91C401-CF4B-951C-D16A-7E79B843C6D1}" id="{00DD000B-0040-4893-B844-009000C60098}">
    <text xml:space="preserve">CO2-Wert
</text>
  </threadedComment>
  <threadedComment ref="Z260" personId="{1B91C401-CF4B-951C-D16A-7E79B843C6D1}" id="{00B500AD-00F9-4D35-93E1-00F300140034}">
    <text xml:space="preserve">CO2-Wert
</text>
  </threadedComment>
  <threadedComment ref="I261" personId="{74C8B8BF-E078-EAC1-E960-A055FF65D85A}" id="{00F500A8-00DE-4683-9622-007A00EF00AF}">
    <text xml:space="preserve">Textfeld
</text>
  </threadedComment>
  <threadedComment ref="J261" personId="{74C8B8BF-E078-EAC1-E960-A055FF65D85A}" id="{0025000A-00F6-4BDE-8479-00B0000C004A}">
    <text xml:space="preserve">Textfeld
</text>
  </threadedComment>
  <threadedComment ref="K261" personId="{74C8B8BF-E078-EAC1-E960-A055FF65D85A}" id="{0085000C-00DF-44D5-AEAE-009F005100D8}">
    <text xml:space="preserve">Textfeld
</text>
  </threadedComment>
  <threadedComment ref="L261" personId="{74C8B8BF-E078-EAC1-E960-A055FF65D85A}" id="{005200AF-00CD-4120-84BE-008100CE00CD}">
    <text xml:space="preserve">Textfeld
</text>
  </threadedComment>
  <threadedComment ref="M261" personId="{74C8B8BF-E078-EAC1-E960-A055FF65D85A}" id="{008F00CE-00DB-4222-B700-0045006B00C1}">
    <text xml:space="preserve">Textfeld
</text>
  </threadedComment>
  <threadedComment ref="N261" personId="{74C8B8BF-E078-EAC1-E960-A055FF65D85A}" id="{00EE00B8-00C2-4FF1-B03B-0074005B004E}">
    <text xml:space="preserve">Textfeld
</text>
  </threadedComment>
  <threadedComment ref="O261" personId="{74C8B8BF-E078-EAC1-E960-A055FF65D85A}" id="{00A300E8-0047-46A7-93B5-00AE00CE0043}">
    <text xml:space="preserve">Textfeld
</text>
  </threadedComment>
  <threadedComment ref="P261" personId="{74C8B8BF-E078-EAC1-E960-A055FF65D85A}" id="{00A10058-005C-46E7-BE23-00BA008D00E9}">
    <text xml:space="preserve">Textfeld
</text>
  </threadedComment>
  <threadedComment ref="Q261" personId="{74C8B8BF-E078-EAC1-E960-A055FF65D85A}" id="{00D500AE-007D-4C3A-B0E3-009600D50029}">
    <text xml:space="preserve">Textfeld
</text>
  </threadedComment>
  <threadedComment ref="R261" personId="{74C8B8BF-E078-EAC1-E960-A055FF65D85A}" id="{0095000E-004F-417F-9984-002600370080}">
    <text xml:space="preserve">Textfeld
</text>
  </threadedComment>
  <threadedComment ref="S261" personId="{74C8B8BF-E078-EAC1-E960-A055FF65D85A}" id="{00000005-0021-4F78-AE84-000A003E0047}">
    <text xml:space="preserve">Textfeld
</text>
  </threadedComment>
  <threadedComment ref="T261" personId="{74C8B8BF-E078-EAC1-E960-A055FF65D85A}" id="{004800DC-00F2-4B99-9459-00F5003400A7}">
    <text xml:space="preserve">Textfeld
</text>
  </threadedComment>
  <threadedComment ref="U261" personId="{74C8B8BF-E078-EAC1-E960-A055FF65D85A}" id="{00CF00F9-000D-4505-AEC5-00DA00B800D6}">
    <text xml:space="preserve">Textfeld
</text>
  </threadedComment>
  <threadedComment ref="V261" personId="{74C8B8BF-E078-EAC1-E960-A055FF65D85A}" id="{00BA0046-00D1-4805-9918-005D007D0032}">
    <text xml:space="preserve">Textfeld
</text>
  </threadedComment>
  <threadedComment ref="W261" personId="{74C8B8BF-E078-EAC1-E960-A055FF65D85A}" id="{0089002C-00F8-4BB2-8534-000B0001007A}">
    <text xml:space="preserve">Textfeld
</text>
  </threadedComment>
  <threadedComment ref="X261" personId="{74C8B8BF-E078-EAC1-E960-A055FF65D85A}" id="{00DA00B7-0031-466E-A4BE-001D00680028}">
    <text xml:space="preserve">Textfeld
</text>
  </threadedComment>
  <threadedComment ref="Y261" personId="{74C8B8BF-E078-EAC1-E960-A055FF65D85A}" id="{00FB0031-0069-4C57-BBCF-005A006E003D}">
    <text xml:space="preserve">Textfeld
</text>
  </threadedComment>
  <threadedComment ref="Z261" personId="{74C8B8BF-E078-EAC1-E960-A055FF65D85A}" id="{000F004B-0051-49D3-AB03-00C0007E0016}">
    <text xml:space="preserve">Textfeld
</text>
  </threadedComment>
  <threadedComment ref="I262" personId="{1B91C401-CF4B-951C-D16A-7E79B843C6D1}" id="{006E005B-0025-4F8B-9118-009A0050008C}">
    <text xml:space="preserve">CO2-Wert
</text>
  </threadedComment>
  <threadedComment ref="J262" personId="{1B91C401-CF4B-951C-D16A-7E79B843C6D1}" id="{008D00C4-008F-4EC9-86DF-000F00FD00D2}">
    <text xml:space="preserve">CO2-Wert
</text>
  </threadedComment>
  <threadedComment ref="K262" personId="{1B91C401-CF4B-951C-D16A-7E79B843C6D1}" id="{00C600CD-00BB-4DC8-B8D2-00BE00950004}">
    <text xml:space="preserve">CO2-Wert
</text>
  </threadedComment>
  <threadedComment ref="L262" personId="{1B91C401-CF4B-951C-D16A-7E79B843C6D1}" id="{00070028-0047-4586-84C0-0032005F0088}">
    <text xml:space="preserve">CO2-Wert
</text>
  </threadedComment>
  <threadedComment ref="M262" personId="{1B91C401-CF4B-951C-D16A-7E79B843C6D1}" id="{00370016-003A-4787-BC44-00F7007500B5}">
    <text xml:space="preserve">CO2-Wert
</text>
  </threadedComment>
  <threadedComment ref="N262" personId="{1B91C401-CF4B-951C-D16A-7E79B843C6D1}" id="{00FB0092-00B9-4850-BFDA-008200A400A3}">
    <text xml:space="preserve">CO2-Wert
</text>
  </threadedComment>
  <threadedComment ref="O262" personId="{1B91C401-CF4B-951C-D16A-7E79B843C6D1}" id="{00E90074-0087-432B-817F-003200E1003C}">
    <text xml:space="preserve">CO2-Wert
</text>
  </threadedComment>
  <threadedComment ref="P262" personId="{1B91C401-CF4B-951C-D16A-7E79B843C6D1}" id="{005F0091-0054-44D6-B7C1-005600CE0081}">
    <text xml:space="preserve">CO2-Wert
</text>
  </threadedComment>
  <threadedComment ref="Q262" personId="{1B91C401-CF4B-951C-D16A-7E79B843C6D1}" id="{0077006D-00D1-45D7-8F13-00AD00CA0036}">
    <text xml:space="preserve">CO2-Wert
</text>
  </threadedComment>
  <threadedComment ref="R262" personId="{1B91C401-CF4B-951C-D16A-7E79B843C6D1}" id="{009200BD-007E-4083-9F1B-00740059007E}">
    <text xml:space="preserve">CO2-Wert
</text>
  </threadedComment>
  <threadedComment ref="S262" personId="{1B91C401-CF4B-951C-D16A-7E79B843C6D1}" id="{00F00044-00CA-4122-A62C-00BC00D30030}">
    <text xml:space="preserve">CO2-Wert
</text>
  </threadedComment>
  <threadedComment ref="T262" personId="{1B91C401-CF4B-951C-D16A-7E79B843C6D1}" id="{00020015-0027-479D-BE70-0048004E00AF}">
    <text xml:space="preserve">CO2-Wert
</text>
  </threadedComment>
  <threadedComment ref="U262" personId="{1B91C401-CF4B-951C-D16A-7E79B843C6D1}" id="{00D8008C-0014-43C3-92F9-0050007A00AD}">
    <text xml:space="preserve">CO2-Wert
</text>
  </threadedComment>
  <threadedComment ref="V262" personId="{1B91C401-CF4B-951C-D16A-7E79B843C6D1}" id="{00C60042-0012-469A-A587-0001002E00BE}">
    <text xml:space="preserve">CO2-Wert
</text>
  </threadedComment>
  <threadedComment ref="W262" personId="{1B91C401-CF4B-951C-D16A-7E79B843C6D1}" id="{007E00CD-00D8-4EB9-91EE-0050004C00E1}">
    <text xml:space="preserve">CO2-Wert
</text>
  </threadedComment>
  <threadedComment ref="X262" personId="{1B91C401-CF4B-951C-D16A-7E79B843C6D1}" id="{007E009B-00A9-457B-AC31-00E400FF0075}">
    <text xml:space="preserve">CO2-Wert
</text>
  </threadedComment>
  <threadedComment ref="Y262" personId="{1B91C401-CF4B-951C-D16A-7E79B843C6D1}" id="{00260055-004A-4A12-A2A9-005000E70088}">
    <text xml:space="preserve">CO2-Wert
</text>
  </threadedComment>
  <threadedComment ref="Z262" personId="{1B91C401-CF4B-951C-D16A-7E79B843C6D1}" id="{00D800FE-0008-4638-87A6-00B900590065}">
    <text xml:space="preserve">CO2-Wert
</text>
  </threadedComment>
  <threadedComment ref="I263" personId="{74C8B8BF-E078-EAC1-E960-A055FF65D85A}" id="{001A00DF-004F-4D4B-8797-000C009D002C}">
    <text xml:space="preserve">Textfeld
</text>
  </threadedComment>
  <threadedComment ref="J263" personId="{74C8B8BF-E078-EAC1-E960-A055FF65D85A}" id="{0032009D-0057-422B-B17A-00F1001C0029}">
    <text xml:space="preserve">Textfeld
</text>
  </threadedComment>
  <threadedComment ref="K263" personId="{74C8B8BF-E078-EAC1-E960-A055FF65D85A}" id="{00C200FA-0077-4E3E-B0CB-0064006A0055}">
    <text xml:space="preserve">Textfeld
</text>
  </threadedComment>
  <threadedComment ref="L263" personId="{74C8B8BF-E078-EAC1-E960-A055FF65D85A}" id="{003D004D-00A5-4519-8CC2-0031008200C9}">
    <text xml:space="preserve">Textfeld
</text>
  </threadedComment>
  <threadedComment ref="M263" personId="{74C8B8BF-E078-EAC1-E960-A055FF65D85A}" id="{00340011-006C-4950-9F61-00D800740014}">
    <text xml:space="preserve">Textfeld
</text>
  </threadedComment>
  <threadedComment ref="N263" personId="{74C8B8BF-E078-EAC1-E960-A055FF65D85A}" id="{008200FA-002A-4E4A-BF6F-00E9008000A0}">
    <text xml:space="preserve">Textfeld
</text>
  </threadedComment>
  <threadedComment ref="O263" personId="{74C8B8BF-E078-EAC1-E960-A055FF65D85A}" id="{0095009A-0033-4451-8201-00DF002B0007}">
    <text xml:space="preserve">Textfeld
</text>
  </threadedComment>
  <threadedComment ref="P263" personId="{74C8B8BF-E078-EAC1-E960-A055FF65D85A}" id="{00620029-0040-4A65-9464-0028000800B2}">
    <text xml:space="preserve">Textfeld
</text>
  </threadedComment>
  <threadedComment ref="Q263" personId="{74C8B8BF-E078-EAC1-E960-A055FF65D85A}" id="{00AB004F-00DE-43EE-A6DD-007A001600CF}">
    <text xml:space="preserve">Textfeld
</text>
  </threadedComment>
  <threadedComment ref="R263" personId="{74C8B8BF-E078-EAC1-E960-A055FF65D85A}" id="{00ED00A6-00B2-498F-A8C2-00C5006300DD}">
    <text xml:space="preserve">Textfeld
</text>
  </threadedComment>
  <threadedComment ref="S263" personId="{74C8B8BF-E078-EAC1-E960-A055FF65D85A}" id="{004D0017-0083-4E60-8268-001300B30065}">
    <text xml:space="preserve">Textfeld
</text>
  </threadedComment>
  <threadedComment ref="T263" personId="{74C8B8BF-E078-EAC1-E960-A055FF65D85A}" id="{00AE0087-00AB-4D1D-977A-00BE006200C8}">
    <text xml:space="preserve">Textfeld
</text>
  </threadedComment>
  <threadedComment ref="U263" personId="{74C8B8BF-E078-EAC1-E960-A055FF65D85A}" id="{005D0043-00AE-4956-A4D6-008C00BF00E3}">
    <text xml:space="preserve">Textfeld
</text>
  </threadedComment>
  <threadedComment ref="V263" personId="{74C8B8BF-E078-EAC1-E960-A055FF65D85A}" id="{00360094-00DC-44C6-9EA1-007A00EA0038}">
    <text xml:space="preserve">Textfeld
</text>
  </threadedComment>
  <threadedComment ref="W263" personId="{74C8B8BF-E078-EAC1-E960-A055FF65D85A}" id="{00820041-00CA-4BD8-92B3-003100C100BC}">
    <text xml:space="preserve">Textfeld
</text>
  </threadedComment>
  <threadedComment ref="X263" personId="{74C8B8BF-E078-EAC1-E960-A055FF65D85A}" id="{00B00064-00D8-43CF-97F1-00D300210007}">
    <text xml:space="preserve">Textfeld
</text>
  </threadedComment>
  <threadedComment ref="Y263" personId="{74C8B8BF-E078-EAC1-E960-A055FF65D85A}" id="{006B0021-0096-49F4-80FE-002B00070070}">
    <text xml:space="preserve">Textfeld
</text>
  </threadedComment>
  <threadedComment ref="Z263" personId="{74C8B8BF-E078-EAC1-E960-A055FF65D85A}" id="{003E0062-00DC-431E-A9C3-00A8006E00AA}">
    <text xml:space="preserve">Textfeld
</text>
  </threadedComment>
  <threadedComment ref="I264" personId="{1B91C401-CF4B-951C-D16A-7E79B843C6D1}" id="{003C002A-002B-484D-A094-00560003009C}">
    <text xml:space="preserve">CO2-Wert
</text>
  </threadedComment>
  <threadedComment ref="J264" personId="{1B91C401-CF4B-951C-D16A-7E79B843C6D1}" id="{00030098-0016-4981-B657-005D00E400E1}">
    <text xml:space="preserve">CO2-Wert
</text>
  </threadedComment>
  <threadedComment ref="K264" personId="{1B91C401-CF4B-951C-D16A-7E79B843C6D1}" id="{00750012-004C-4E45-AEC3-00F800FB00EF}">
    <text xml:space="preserve">CO2-Wert
</text>
  </threadedComment>
  <threadedComment ref="L264" personId="{1B91C401-CF4B-951C-D16A-7E79B843C6D1}" id="{00400093-003A-4440-86D9-0015002400D4}">
    <text xml:space="preserve">CO2-Wert
</text>
  </threadedComment>
  <threadedComment ref="M264" personId="{1B91C401-CF4B-951C-D16A-7E79B843C6D1}" id="{00460005-00AE-4E16-AE58-00FF00700076}">
    <text xml:space="preserve">CO2-Wert
</text>
  </threadedComment>
  <threadedComment ref="N264" personId="{1B91C401-CF4B-951C-D16A-7E79B843C6D1}" id="{002700EE-0039-4154-9E25-002C001200A0}">
    <text xml:space="preserve">CO2-Wert
</text>
  </threadedComment>
  <threadedComment ref="O264" personId="{1B91C401-CF4B-951C-D16A-7E79B843C6D1}" id="{006A0033-00B0-484E-8B7A-00D500930082}">
    <text xml:space="preserve">CO2-Wert
</text>
  </threadedComment>
  <threadedComment ref="P264" personId="{1B91C401-CF4B-951C-D16A-7E79B843C6D1}" id="{001700B9-009D-47A0-8CF6-00DE00320030}">
    <text xml:space="preserve">CO2-Wert
</text>
  </threadedComment>
  <threadedComment ref="Q264" personId="{1B91C401-CF4B-951C-D16A-7E79B843C6D1}" id="{001F0017-008F-4B1A-8A6D-006D00260072}">
    <text xml:space="preserve">CO2-Wert
</text>
  </threadedComment>
  <threadedComment ref="R264" personId="{1B91C401-CF4B-951C-D16A-7E79B843C6D1}" id="{00DB00A6-00B6-43A2-81BE-0091008E00F2}">
    <text xml:space="preserve">CO2-Wert
</text>
  </threadedComment>
  <threadedComment ref="S264" personId="{1B91C401-CF4B-951C-D16A-7E79B843C6D1}" id="{009D00AF-00A6-43F1-8795-0005008900E6}">
    <text xml:space="preserve">CO2-Wert
</text>
  </threadedComment>
  <threadedComment ref="T264" personId="{1B91C401-CF4B-951C-D16A-7E79B843C6D1}" id="{00CB006B-00ED-45E5-B539-00A400940020}">
    <text xml:space="preserve">CO2-Wert
</text>
  </threadedComment>
  <threadedComment ref="U264" personId="{1B91C401-CF4B-951C-D16A-7E79B843C6D1}" id="{00D5001E-00CA-449E-9810-00FE00C900D9}">
    <text xml:space="preserve">CO2-Wert
</text>
  </threadedComment>
  <threadedComment ref="V264" personId="{1B91C401-CF4B-951C-D16A-7E79B843C6D1}" id="{00800000-00DA-49FF-974E-003900C200C6}">
    <text xml:space="preserve">CO2-Wert
</text>
  </threadedComment>
  <threadedComment ref="W264" personId="{1B91C401-CF4B-951C-D16A-7E79B843C6D1}" id="{007D0049-0051-40CD-8F33-00610070001C}">
    <text xml:space="preserve">CO2-Wert
</text>
  </threadedComment>
  <threadedComment ref="X264" personId="{1B91C401-CF4B-951C-D16A-7E79B843C6D1}" id="{008E00DA-00BA-4A23-929D-00DA00E40077}">
    <text xml:space="preserve">CO2-Wert
</text>
  </threadedComment>
  <threadedComment ref="Y264" personId="{1B91C401-CF4B-951C-D16A-7E79B843C6D1}" id="{00A200BF-006D-45E7-BAFB-0083008A00AC}">
    <text xml:space="preserve">CO2-Wert
</text>
  </threadedComment>
  <threadedComment ref="Z264" personId="{1B91C401-CF4B-951C-D16A-7E79B843C6D1}" id="{00D30022-00B9-4C4E-988C-002D001000DB}">
    <text xml:space="preserve">CO2-Wert
</text>
  </threadedComment>
  <threadedComment ref="I265" personId="{74C8B8BF-E078-EAC1-E960-A055FF65D85A}" id="{007B00A0-0068-444E-B7A6-0040009500B0}">
    <text xml:space="preserve">Textfeld
</text>
  </threadedComment>
  <threadedComment ref="J265" personId="{74C8B8BF-E078-EAC1-E960-A055FF65D85A}" id="{000F00F0-005D-491D-BF33-00950062006B}">
    <text xml:space="preserve">Textfeld
</text>
  </threadedComment>
  <threadedComment ref="K265" personId="{74C8B8BF-E078-EAC1-E960-A055FF65D85A}" id="{001C00E0-003E-4446-A5F6-0025000A00BB}">
    <text xml:space="preserve">Textfeld
</text>
  </threadedComment>
  <threadedComment ref="L265" personId="{74C8B8BF-E078-EAC1-E960-A055FF65D85A}" id="{007E00EA-005D-4395-955C-00E90043002D}">
    <text xml:space="preserve">Textfeld
</text>
  </threadedComment>
  <threadedComment ref="M265" personId="{74C8B8BF-E078-EAC1-E960-A055FF65D85A}" id="{00180028-00B9-4AD8-BA5F-00A5005200F1}">
    <text xml:space="preserve">Textfeld
</text>
  </threadedComment>
  <threadedComment ref="N265" personId="{74C8B8BF-E078-EAC1-E960-A055FF65D85A}" id="{001F0059-002D-4EE8-B882-007E00180077}">
    <text xml:space="preserve">Textfeld
</text>
  </threadedComment>
  <threadedComment ref="O265" personId="{74C8B8BF-E078-EAC1-E960-A055FF65D85A}" id="{00E000A3-00E8-422D-B0B9-004400C30052}">
    <text xml:space="preserve">Textfeld
</text>
  </threadedComment>
  <threadedComment ref="P265" personId="{74C8B8BF-E078-EAC1-E960-A055FF65D85A}" id="{001D00C8-00BB-4867-939A-0082002D00D6}">
    <text xml:space="preserve">Textfeld
</text>
  </threadedComment>
  <threadedComment ref="Q265" personId="{74C8B8BF-E078-EAC1-E960-A055FF65D85A}" id="{005B006D-0035-400C-9012-00C600B700A7}">
    <text xml:space="preserve">Textfeld
</text>
  </threadedComment>
  <threadedComment ref="R265" personId="{74C8B8BF-E078-EAC1-E960-A055FF65D85A}" id="{00A70019-003C-447D-B284-0020005E00E9}">
    <text xml:space="preserve">Textfeld
</text>
  </threadedComment>
  <threadedComment ref="S265" personId="{74C8B8BF-E078-EAC1-E960-A055FF65D85A}" id="{005F00FD-0009-49A0-A45C-00BC00A500FA}">
    <text xml:space="preserve">Textfeld
</text>
  </threadedComment>
  <threadedComment ref="T265" personId="{74C8B8BF-E078-EAC1-E960-A055FF65D85A}" id="{006400D5-00BD-40DD-BC4B-000100ED0082}">
    <text xml:space="preserve">Textfeld
</text>
  </threadedComment>
  <threadedComment ref="U265" personId="{74C8B8BF-E078-EAC1-E960-A055FF65D85A}" id="{00F70014-0085-493F-B6F3-008A003600B6}">
    <text xml:space="preserve">Textfeld
</text>
  </threadedComment>
  <threadedComment ref="V265" personId="{74C8B8BF-E078-EAC1-E960-A055FF65D85A}" id="{004E007F-0068-48E5-A862-005800F90085}">
    <text xml:space="preserve">Textfeld
</text>
  </threadedComment>
  <threadedComment ref="W265" personId="{74C8B8BF-E078-EAC1-E960-A055FF65D85A}" id="{004F0039-003A-40A3-BE69-00140099002A}">
    <text xml:space="preserve">Textfeld
</text>
  </threadedComment>
  <threadedComment ref="X265" personId="{74C8B8BF-E078-EAC1-E960-A055FF65D85A}" id="{0071001C-001F-43BE-85D4-00EA00970006}">
    <text xml:space="preserve">Textfeld
</text>
  </threadedComment>
  <threadedComment ref="Y265" personId="{74C8B8BF-E078-EAC1-E960-A055FF65D85A}" id="{00A20036-0067-4F90-A3EE-006000BB00B8}">
    <text xml:space="preserve">Textfeld
</text>
  </threadedComment>
  <threadedComment ref="Z265" personId="{74C8B8BF-E078-EAC1-E960-A055FF65D85A}" id="{001600FF-0001-44CF-A3EA-006500900044}">
    <text xml:space="preserve">Textfeld
</text>
  </threadedComment>
  <threadedComment ref="I266" personId="{1B91C401-CF4B-951C-D16A-7E79B843C6D1}" id="{008C00FB-0009-4ED1-BA5A-00FC007C00AC}">
    <text xml:space="preserve">CO2-Wert
</text>
  </threadedComment>
  <threadedComment ref="J266" personId="{1B91C401-CF4B-951C-D16A-7E79B843C6D1}" id="{00D70028-0001-4178-8A72-00AA00A50058}">
    <text xml:space="preserve">CO2-Wert
</text>
  </threadedComment>
  <threadedComment ref="K266" personId="{1B91C401-CF4B-951C-D16A-7E79B843C6D1}" id="{005F0026-0009-45B0-AB0F-007D000A00B3}">
    <text xml:space="preserve">CO2-Wert
</text>
  </threadedComment>
  <threadedComment ref="L266" personId="{1B91C401-CF4B-951C-D16A-7E79B843C6D1}" id="{00130007-00D5-486B-9E20-00C000AE00BB}">
    <text xml:space="preserve">CO2-Wert
</text>
  </threadedComment>
  <threadedComment ref="M266" personId="{1B91C401-CF4B-951C-D16A-7E79B843C6D1}" id="{00AB0073-0081-4A68-A8D8-000D00120026}">
    <text xml:space="preserve">CO2-Wert
</text>
  </threadedComment>
  <threadedComment ref="N266" personId="{1B91C401-CF4B-951C-D16A-7E79B843C6D1}" id="{004B00C7-0082-4A89-9B6C-001600D60019}">
    <text xml:space="preserve">CO2-Wert
</text>
  </threadedComment>
  <threadedComment ref="O266" personId="{1B91C401-CF4B-951C-D16A-7E79B843C6D1}" id="{00BF000D-0054-4D8F-8F1D-005600A200AE}">
    <text xml:space="preserve">CO2-Wert
</text>
  </threadedComment>
  <threadedComment ref="P266" personId="{1B91C401-CF4B-951C-D16A-7E79B843C6D1}" id="{0093003B-00B2-4E7C-A874-00C500820060}">
    <text xml:space="preserve">CO2-Wert
</text>
  </threadedComment>
  <threadedComment ref="Q266" personId="{1B91C401-CF4B-951C-D16A-7E79B843C6D1}" id="{00CB00DF-000F-4087-9248-00E3006E00DB}">
    <text xml:space="preserve">CO2-Wert
</text>
  </threadedComment>
  <threadedComment ref="R266" personId="{1B91C401-CF4B-951C-D16A-7E79B843C6D1}" id="{001800ED-0050-4955-A350-004700350045}">
    <text xml:space="preserve">CO2-Wert
</text>
  </threadedComment>
  <threadedComment ref="S266" personId="{1B91C401-CF4B-951C-D16A-7E79B843C6D1}" id="{0083008C-00A6-46EF-8BEC-00D5008C00A5}">
    <text xml:space="preserve">CO2-Wert
</text>
  </threadedComment>
  <threadedComment ref="T266" personId="{1B91C401-CF4B-951C-D16A-7E79B843C6D1}" id="{0041003F-00C5-4873-AB44-0073008C0035}">
    <text xml:space="preserve">CO2-Wert
</text>
  </threadedComment>
  <threadedComment ref="U266" personId="{1B91C401-CF4B-951C-D16A-7E79B843C6D1}" id="{00ED00C6-009A-4936-8CE4-0097003C00A7}">
    <text xml:space="preserve">CO2-Wert
</text>
  </threadedComment>
  <threadedComment ref="V266" personId="{1B91C401-CF4B-951C-D16A-7E79B843C6D1}" id="{00B700AC-00C3-4F7B-9D11-005000E000C5}">
    <text xml:space="preserve">CO2-Wert
</text>
  </threadedComment>
  <threadedComment ref="W266" personId="{1B91C401-CF4B-951C-D16A-7E79B843C6D1}" id="{009B0078-001E-4258-9E88-000600FE0087}">
    <text xml:space="preserve">CO2-Wert
</text>
  </threadedComment>
  <threadedComment ref="X266" personId="{1B91C401-CF4B-951C-D16A-7E79B843C6D1}" id="{00340015-00BD-4A18-B8DC-00A100670030}">
    <text xml:space="preserve">CO2-Wert
</text>
  </threadedComment>
  <threadedComment ref="Y266" personId="{1B91C401-CF4B-951C-D16A-7E79B843C6D1}" id="{001100E3-00D2-445A-8CB8-00E000BA0068}">
    <text xml:space="preserve">CO2-Wert
</text>
  </threadedComment>
  <threadedComment ref="Z266" personId="{1B91C401-CF4B-951C-D16A-7E79B843C6D1}" id="{00FB00DC-00BD-4FCF-A0CB-00C3000A0081}">
    <text xml:space="preserve">CO2-Wert
</text>
  </threadedComment>
  <threadedComment ref="I267" personId="{74C8B8BF-E078-EAC1-E960-A055FF65D85A}" id="{00A30037-0090-47F5-9BF7-0019005E00AD}">
    <text xml:space="preserve">Textfeld
</text>
  </threadedComment>
  <threadedComment ref="J267" personId="{74C8B8BF-E078-EAC1-E960-A055FF65D85A}" id="{00780051-006F-4D9B-BCE0-00BB00F600FA}">
    <text xml:space="preserve">Textfeld
</text>
  </threadedComment>
  <threadedComment ref="K267" personId="{74C8B8BF-E078-EAC1-E960-A055FF65D85A}" id="{002400FB-0024-4E77-8F31-009500410092}">
    <text xml:space="preserve">Textfeld
</text>
  </threadedComment>
  <threadedComment ref="L267" personId="{74C8B8BF-E078-EAC1-E960-A055FF65D85A}" id="{007800FE-00E3-4DDD-9086-006C00200064}">
    <text xml:space="preserve">Textfeld
</text>
  </threadedComment>
  <threadedComment ref="M267" personId="{74C8B8BF-E078-EAC1-E960-A055FF65D85A}" id="{00DE0035-0027-4738-8BAD-0061009E0012}">
    <text xml:space="preserve">Textfeld
</text>
  </threadedComment>
  <threadedComment ref="N267" personId="{74C8B8BF-E078-EAC1-E960-A055FF65D85A}" id="{006200B7-0097-458C-807C-00D20025007A}">
    <text xml:space="preserve">Textfeld
</text>
  </threadedComment>
  <threadedComment ref="O267" personId="{74C8B8BF-E078-EAC1-E960-A055FF65D85A}" id="{00C0003B-00E8-4AE2-B16B-00E500530052}">
    <text xml:space="preserve">Textfeld
</text>
  </threadedComment>
  <threadedComment ref="P267" personId="{74C8B8BF-E078-EAC1-E960-A055FF65D85A}" id="{00530078-0003-421F-BEE2-00D70013007D}">
    <text xml:space="preserve">Textfeld
</text>
  </threadedComment>
  <threadedComment ref="Q267" personId="{74C8B8BF-E078-EAC1-E960-A055FF65D85A}" id="{006F00FE-00ED-43EF-A650-001600080094}">
    <text xml:space="preserve">Textfeld
</text>
  </threadedComment>
  <threadedComment ref="R267" personId="{74C8B8BF-E078-EAC1-E960-A055FF65D85A}" id="{00B600A3-00D9-43D9-90CE-003D00F200C7}">
    <text xml:space="preserve">Textfeld
</text>
  </threadedComment>
  <threadedComment ref="S267" personId="{74C8B8BF-E078-EAC1-E960-A055FF65D85A}" id="{009900B3-0046-4C53-9C24-002B008300DF}">
    <text xml:space="preserve">Textfeld
</text>
  </threadedComment>
  <threadedComment ref="T267" personId="{74C8B8BF-E078-EAC1-E960-A055FF65D85A}" id="{006400D6-0077-4E64-B8C6-00A6003A00C6}">
    <text xml:space="preserve">Textfeld
</text>
  </threadedComment>
  <threadedComment ref="U267" personId="{74C8B8BF-E078-EAC1-E960-A055FF65D85A}" id="{00ED00D0-0063-4AF9-BA37-00C6000B00B7}">
    <text xml:space="preserve">Textfeld
</text>
  </threadedComment>
  <threadedComment ref="V267" personId="{74C8B8BF-E078-EAC1-E960-A055FF65D85A}" id="{00780003-00F9-43A6-AF59-002700EA001C}">
    <text xml:space="preserve">Textfeld
</text>
  </threadedComment>
  <threadedComment ref="W267" personId="{74C8B8BF-E078-EAC1-E960-A055FF65D85A}" id="{0015001B-00B1-4CD0-B2DD-006900430080}">
    <text xml:space="preserve">Textfeld
</text>
  </threadedComment>
  <threadedComment ref="X267" personId="{74C8B8BF-E078-EAC1-E960-A055FF65D85A}" id="{001F007E-00F8-4C4E-AC2E-003500E000D0}">
    <text xml:space="preserve">Textfeld
</text>
  </threadedComment>
  <threadedComment ref="Y267" personId="{74C8B8BF-E078-EAC1-E960-A055FF65D85A}" id="{002400FC-00F9-4140-8A3D-00BE00A8002A}">
    <text xml:space="preserve">Textfeld
</text>
  </threadedComment>
  <threadedComment ref="Z267" personId="{74C8B8BF-E078-EAC1-E960-A055FF65D85A}" id="{002B00D7-00E6-413F-9E08-0038003000F4}">
    <text xml:space="preserve">Textfeld
</text>
  </threadedComment>
  <threadedComment ref="I268" personId="{1B91C401-CF4B-951C-D16A-7E79B843C6D1}" id="{003A00A6-00C7-4183-80CF-000300D80066}">
    <text xml:space="preserve">CO2-Wert
</text>
  </threadedComment>
  <threadedComment ref="J268" personId="{1B91C401-CF4B-951C-D16A-7E79B843C6D1}" id="{004C007B-001C-4182-BEEF-00CB00B90074}">
    <text xml:space="preserve">CO2-Wert
</text>
  </threadedComment>
  <threadedComment ref="K268" personId="{1B91C401-CF4B-951C-D16A-7E79B843C6D1}" id="{00FF00B6-0092-4871-82D1-00A100EB0064}">
    <text xml:space="preserve">CO2-Wert
</text>
  </threadedComment>
  <threadedComment ref="L268" personId="{1B91C401-CF4B-951C-D16A-7E79B843C6D1}" id="{00A000D2-00BC-4547-BB55-00CF006B0044}">
    <text xml:space="preserve">CO2-Wert
</text>
  </threadedComment>
  <threadedComment ref="M268" personId="{1B91C401-CF4B-951C-D16A-7E79B843C6D1}" id="{00E90048-008D-4AB1-BCA0-006C009A00EC}">
    <text xml:space="preserve">CO2-Wert
</text>
  </threadedComment>
  <threadedComment ref="N268" personId="{1B91C401-CF4B-951C-D16A-7E79B843C6D1}" id="{001500AD-002D-4230-978D-0040000000C8}">
    <text xml:space="preserve">CO2-Wert
</text>
  </threadedComment>
  <threadedComment ref="O268" personId="{1B91C401-CF4B-951C-D16A-7E79B843C6D1}" id="{00AE00AE-000E-4134-A261-0093000600B6}">
    <text xml:space="preserve">CO2-Wert
</text>
  </threadedComment>
  <threadedComment ref="P268" personId="{1B91C401-CF4B-951C-D16A-7E79B843C6D1}" id="{004F00E5-0074-477C-9E7F-00EB00150059}">
    <text xml:space="preserve">CO2-Wert
</text>
  </threadedComment>
  <threadedComment ref="Q268" personId="{1B91C401-CF4B-951C-D16A-7E79B843C6D1}" id="{00B20045-000D-4E75-883D-009200F900BF}">
    <text xml:space="preserve">CO2-Wert
</text>
  </threadedComment>
  <threadedComment ref="R268" personId="{1B91C401-CF4B-951C-D16A-7E79B843C6D1}" id="{000E00A6-0093-4C46-8E8D-00D600340040}">
    <text xml:space="preserve">CO2-Wert
</text>
  </threadedComment>
  <threadedComment ref="S268" personId="{1B91C401-CF4B-951C-D16A-7E79B843C6D1}" id="{00880078-003F-40E1-BAAF-00B8008300E9}">
    <text xml:space="preserve">CO2-Wert
</text>
  </threadedComment>
  <threadedComment ref="T268" personId="{1B91C401-CF4B-951C-D16A-7E79B843C6D1}" id="{00C000ED-00DC-42CD-8D13-002300B70038}">
    <text xml:space="preserve">CO2-Wert
</text>
  </threadedComment>
  <threadedComment ref="U268" personId="{1B91C401-CF4B-951C-D16A-7E79B843C6D1}" id="{000A0021-0017-4152-BAF8-00EB00DD007A}">
    <text xml:space="preserve">CO2-Wert
</text>
  </threadedComment>
  <threadedComment ref="V268" personId="{1B91C401-CF4B-951C-D16A-7E79B843C6D1}" id="{005E007B-002E-4099-B1F8-0020004200D3}">
    <text xml:space="preserve">CO2-Wert
</text>
  </threadedComment>
  <threadedComment ref="W268" personId="{1B91C401-CF4B-951C-D16A-7E79B843C6D1}" id="{007D0089-0067-4F0F-A0E9-0028007D00F3}">
    <text xml:space="preserve">CO2-Wert
</text>
  </threadedComment>
  <threadedComment ref="X268" personId="{1B91C401-CF4B-951C-D16A-7E79B843C6D1}" id="{000700B9-0016-4BAD-B33D-0095002000B8}">
    <text xml:space="preserve">CO2-Wert
</text>
  </threadedComment>
  <threadedComment ref="Y268" personId="{1B91C401-CF4B-951C-D16A-7E79B843C6D1}" id="{00260073-00A1-44D9-BFF0-0037001200FC}">
    <text xml:space="preserve">CO2-Wert
</text>
  </threadedComment>
  <threadedComment ref="Z268" personId="{1B91C401-CF4B-951C-D16A-7E79B843C6D1}" id="{00FB0099-009B-4828-B700-0004000F0061}">
    <text xml:space="preserve">CO2-Wert
</text>
  </threadedComment>
  <threadedComment ref="I269" personId="{74C8B8BF-E078-EAC1-E960-A055FF65D85A}" id="{0064002C-0074-4643-B66A-0062004B00C5}">
    <text xml:space="preserve">Textfeld
</text>
  </threadedComment>
  <threadedComment ref="J269" personId="{74C8B8BF-E078-EAC1-E960-A055FF65D85A}" id="{003A0017-0007-472F-BA2B-004900FF009D}">
    <text xml:space="preserve">Textfeld
</text>
  </threadedComment>
  <threadedComment ref="K269" personId="{74C8B8BF-E078-EAC1-E960-A055FF65D85A}" id="{0038000E-0057-4370-A550-00B9006C006D}">
    <text xml:space="preserve">Textfeld
</text>
  </threadedComment>
  <threadedComment ref="L269" personId="{74C8B8BF-E078-EAC1-E960-A055FF65D85A}" id="{005E003E-0092-4237-AD43-00C400DC005A}">
    <text xml:space="preserve">Textfeld
</text>
  </threadedComment>
  <threadedComment ref="M269" personId="{74C8B8BF-E078-EAC1-E960-A055FF65D85A}" id="{00A00081-008D-4161-BAA8-00F400430020}">
    <text xml:space="preserve">Textfeld
</text>
  </threadedComment>
  <threadedComment ref="N269" personId="{74C8B8BF-E078-EAC1-E960-A055FF65D85A}" id="{000D00FD-0084-474C-9B2C-004D0049008C}">
    <text xml:space="preserve">Textfeld
</text>
  </threadedComment>
  <threadedComment ref="O269" personId="{74C8B8BF-E078-EAC1-E960-A055FF65D85A}" id="{00E40012-0088-4F20-AC22-0090003200E9}">
    <text xml:space="preserve">Textfeld
</text>
  </threadedComment>
  <threadedComment ref="P269" personId="{74C8B8BF-E078-EAC1-E960-A055FF65D85A}" id="{005500D6-0099-4779-BCC2-00C1008100FA}">
    <text xml:space="preserve">Textfeld
</text>
  </threadedComment>
  <threadedComment ref="Q269" personId="{74C8B8BF-E078-EAC1-E960-A055FF65D85A}" id="{000000F5-0074-4AB0-953E-00100041006B}">
    <text xml:space="preserve">Textfeld
</text>
  </threadedComment>
  <threadedComment ref="R269" personId="{74C8B8BF-E078-EAC1-E960-A055FF65D85A}" id="{00750030-0076-4BB2-999B-00420068006D}">
    <text xml:space="preserve">Textfeld
</text>
  </threadedComment>
  <threadedComment ref="S269" personId="{74C8B8BF-E078-EAC1-E960-A055FF65D85A}" id="{009F0012-00F8-48C8-8101-003D006E00C7}">
    <text xml:space="preserve">Textfeld
</text>
  </threadedComment>
  <threadedComment ref="T269" personId="{74C8B8BF-E078-EAC1-E960-A055FF65D85A}" id="{006A009D-0004-4536-982C-002D00DB0027}">
    <text xml:space="preserve">Textfeld
</text>
  </threadedComment>
  <threadedComment ref="U269" personId="{74C8B8BF-E078-EAC1-E960-A055FF65D85A}" id="{00E10073-0051-42DB-B2BB-001B00740040}">
    <text xml:space="preserve">Textfeld
</text>
  </threadedComment>
  <threadedComment ref="V269" personId="{74C8B8BF-E078-EAC1-E960-A055FF65D85A}" id="{003300DB-0085-49C3-B64A-004100F60021}">
    <text xml:space="preserve">Textfeld
</text>
  </threadedComment>
  <threadedComment ref="W269" personId="{74C8B8BF-E078-EAC1-E960-A055FF65D85A}" id="{001C0078-00ED-4F98-B20F-009400B40034}">
    <text xml:space="preserve">Textfeld
</text>
  </threadedComment>
  <threadedComment ref="X269" personId="{74C8B8BF-E078-EAC1-E960-A055FF65D85A}" id="{0028003F-0042-4ADC-A0E7-00F400CD0091}">
    <text xml:space="preserve">Textfeld
</text>
  </threadedComment>
  <threadedComment ref="Y269" personId="{74C8B8BF-E078-EAC1-E960-A055FF65D85A}" id="{0046006F-0084-4F4C-9F06-00EF0059002E}">
    <text xml:space="preserve">Textfeld
</text>
  </threadedComment>
  <threadedComment ref="Z269" personId="{74C8B8BF-E078-EAC1-E960-A055FF65D85A}" id="{00A20002-0088-4C88-BFB2-00DC000000A7}">
    <text xml:space="preserve">Textfeld
</text>
  </threadedComment>
  <threadedComment ref="I270" personId="{1B91C401-CF4B-951C-D16A-7E79B843C6D1}" id="{00030031-0025-4443-A0E0-006A00A20065}">
    <text xml:space="preserve">CO2-Wert
</text>
  </threadedComment>
  <threadedComment ref="J270" personId="{1B91C401-CF4B-951C-D16A-7E79B843C6D1}" id="{00350089-0000-40AB-B233-0094000700D1}">
    <text xml:space="preserve">CO2-Wert
</text>
  </threadedComment>
  <threadedComment ref="K270" personId="{1B91C401-CF4B-951C-D16A-7E79B843C6D1}" id="{001D00CE-005B-4BC7-A992-005B00CD003F}">
    <text xml:space="preserve">CO2-Wert
</text>
  </threadedComment>
  <threadedComment ref="L270" personId="{1B91C401-CF4B-951C-D16A-7E79B843C6D1}" id="{007F008C-0034-4F92-BA4A-006300BA009C}">
    <text xml:space="preserve">CO2-Wert
</text>
  </threadedComment>
  <threadedComment ref="M270" personId="{1B91C401-CF4B-951C-D16A-7E79B843C6D1}" id="{004F0098-001D-4311-BCE0-0031002800D7}">
    <text xml:space="preserve">CO2-Wert
</text>
  </threadedComment>
  <threadedComment ref="N270" personId="{1B91C401-CF4B-951C-D16A-7E79B843C6D1}" id="{006C007A-00F4-48FA-9404-0026001E00C9}">
    <text xml:space="preserve">CO2-Wert
</text>
  </threadedComment>
  <threadedComment ref="O270" personId="{1B91C401-CF4B-951C-D16A-7E79B843C6D1}" id="{004900A1-00C1-4E5B-8A19-00CE00460070}">
    <text xml:space="preserve">CO2-Wert
</text>
  </threadedComment>
  <threadedComment ref="P270" personId="{1B91C401-CF4B-951C-D16A-7E79B843C6D1}" id="{00E800BA-005A-4462-A86C-00D000C30034}">
    <text xml:space="preserve">CO2-Wert
</text>
  </threadedComment>
  <threadedComment ref="Q270" personId="{1B91C401-CF4B-951C-D16A-7E79B843C6D1}" id="{00CE00CD-0069-463D-AA5C-007B00C8000E}">
    <text xml:space="preserve">CO2-Wert
</text>
  </threadedComment>
  <threadedComment ref="R270" personId="{1B91C401-CF4B-951C-D16A-7E79B843C6D1}" id="{00AA00FF-00FA-47E5-9F47-00340021003E}">
    <text xml:space="preserve">CO2-Wert
</text>
  </threadedComment>
  <threadedComment ref="S270" personId="{1B91C401-CF4B-951C-D16A-7E79B843C6D1}" id="{00BC00E7-00EB-476C-A446-003C006000E0}">
    <text xml:space="preserve">CO2-Wert
</text>
  </threadedComment>
  <threadedComment ref="T270" personId="{1B91C401-CF4B-951C-D16A-7E79B843C6D1}" id="{004300EC-00E8-467E-A959-006E007D0086}">
    <text xml:space="preserve">CO2-Wert
</text>
  </threadedComment>
  <threadedComment ref="U270" personId="{1B91C401-CF4B-951C-D16A-7E79B843C6D1}" id="{00E70089-009F-419E-BA7D-00EC00D9000E}">
    <text xml:space="preserve">CO2-Wert
</text>
  </threadedComment>
  <threadedComment ref="V270" personId="{1B91C401-CF4B-951C-D16A-7E79B843C6D1}" id="{00C7004E-0068-4DB9-9C39-00CC005C00C5}">
    <text xml:space="preserve">CO2-Wert
</text>
  </threadedComment>
  <threadedComment ref="W270" personId="{1B91C401-CF4B-951C-D16A-7E79B843C6D1}" id="{004D0058-000C-441F-AF53-00D1004700AE}">
    <text xml:space="preserve">CO2-Wert
</text>
  </threadedComment>
  <threadedComment ref="X270" personId="{1B91C401-CF4B-951C-D16A-7E79B843C6D1}" id="{00F300C5-00C3-4CCD-8A22-0035005600C4}">
    <text xml:space="preserve">CO2-Wert
</text>
  </threadedComment>
  <threadedComment ref="Y270" personId="{1B91C401-CF4B-951C-D16A-7E79B843C6D1}" id="{00A4007A-0001-4CC2-BD83-00F300E60049}">
    <text xml:space="preserve">CO2-Wert
</text>
  </threadedComment>
  <threadedComment ref="Z270" personId="{1B91C401-CF4B-951C-D16A-7E79B843C6D1}" id="{008B0088-006D-4160-9C4F-005D008D009D}">
    <text xml:space="preserve">CO2-Wert
</text>
  </threadedComment>
  <threadedComment ref="I271" personId="{74C8B8BF-E078-EAC1-E960-A055FF65D85A}" id="{00FB00B3-00C5-477F-BD25-008B00A6000D}">
    <text xml:space="preserve">Textfeld
</text>
  </threadedComment>
  <threadedComment ref="J271" personId="{74C8B8BF-E078-EAC1-E960-A055FF65D85A}" id="{00EC009B-005D-439C-836B-009700020026}">
    <text xml:space="preserve">Textfeld
</text>
  </threadedComment>
  <threadedComment ref="K271" personId="{74C8B8BF-E078-EAC1-E960-A055FF65D85A}" id="{001F0028-0097-4378-8736-00FC00FA0059}">
    <text xml:space="preserve">Textfeld
</text>
  </threadedComment>
  <threadedComment ref="L271" personId="{74C8B8BF-E078-EAC1-E960-A055FF65D85A}" id="{00AC0094-00FA-45FD-A02C-005C00A60036}">
    <text xml:space="preserve">Textfeld
</text>
  </threadedComment>
  <threadedComment ref="M271" personId="{74C8B8BF-E078-EAC1-E960-A055FF65D85A}" id="{00E800D3-002B-4958-B272-00D900C10017}">
    <text xml:space="preserve">Textfeld
</text>
  </threadedComment>
  <threadedComment ref="N271" personId="{74C8B8BF-E078-EAC1-E960-A055FF65D85A}" id="{00D4008E-0077-412D-8220-00DB00C300E1}">
    <text xml:space="preserve">Textfeld
</text>
  </threadedComment>
  <threadedComment ref="O271" personId="{74C8B8BF-E078-EAC1-E960-A055FF65D85A}" id="{000D006B-0079-4FE7-98FD-0008003F005F}">
    <text xml:space="preserve">Textfeld
</text>
  </threadedComment>
  <threadedComment ref="P271" personId="{74C8B8BF-E078-EAC1-E960-A055FF65D85A}" id="{00F4000E-00DC-4F3D-8DFA-00330084007C}">
    <text xml:space="preserve">Textfeld
</text>
  </threadedComment>
  <threadedComment ref="Q271" personId="{74C8B8BF-E078-EAC1-E960-A055FF65D85A}" id="{008E003A-00D9-4E17-87AC-000B00B00050}">
    <text xml:space="preserve">Textfeld
</text>
  </threadedComment>
  <threadedComment ref="R271" personId="{74C8B8BF-E078-EAC1-E960-A055FF65D85A}" id="{00C200C6-009A-47B3-B5AB-007300AE00A7}">
    <text xml:space="preserve">Textfeld
</text>
  </threadedComment>
  <threadedComment ref="S271" personId="{74C8B8BF-E078-EAC1-E960-A055FF65D85A}" id="{00C2005F-00D6-4231-B46A-007C00250030}">
    <text xml:space="preserve">Textfeld
</text>
  </threadedComment>
  <threadedComment ref="T271" personId="{74C8B8BF-E078-EAC1-E960-A055FF65D85A}" id="{00FD009C-006A-4EAF-88E1-00B5000500B6}">
    <text xml:space="preserve">Textfeld
</text>
  </threadedComment>
  <threadedComment ref="U271" personId="{74C8B8BF-E078-EAC1-E960-A055FF65D85A}" id="{00050057-0074-4F77-9319-00C900E1009A}">
    <text xml:space="preserve">Textfeld
</text>
  </threadedComment>
  <threadedComment ref="V271" personId="{74C8B8BF-E078-EAC1-E960-A055FF65D85A}" id="{001600A9-00B9-427C-AD85-004A00A30077}">
    <text xml:space="preserve">Textfeld
</text>
  </threadedComment>
  <threadedComment ref="W271" personId="{74C8B8BF-E078-EAC1-E960-A055FF65D85A}" id="{009B00CE-0067-424E-9BA1-00EA00B5000F}">
    <text xml:space="preserve">Textfeld
</text>
  </threadedComment>
  <threadedComment ref="X271" personId="{74C8B8BF-E078-EAC1-E960-A055FF65D85A}" id="{00800095-000E-456E-9BDB-00E700D4006F}">
    <text xml:space="preserve">Textfeld
</text>
  </threadedComment>
  <threadedComment ref="Y271" personId="{74C8B8BF-E078-EAC1-E960-A055FF65D85A}" id="{00A600F3-003A-4F05-8425-00CB009F004B}">
    <text xml:space="preserve">Textfeld
</text>
  </threadedComment>
  <threadedComment ref="Z271" personId="{74C8B8BF-E078-EAC1-E960-A055FF65D85A}" id="{004200D7-005B-4034-B8B5-000C00CC0056}">
    <text xml:space="preserve">Textfeld
</text>
  </threadedComment>
  <threadedComment ref="I272" personId="{1B91C401-CF4B-951C-D16A-7E79B843C6D1}" id="{0047001F-009B-49AD-B6D6-00BF00470007}">
    <text xml:space="preserve">CO2-Wert
</text>
  </threadedComment>
  <threadedComment ref="J272" personId="{1B91C401-CF4B-951C-D16A-7E79B843C6D1}" id="{00030027-0004-4C1C-9AB2-0012003D004E}">
    <text xml:space="preserve">CO2-Wert
</text>
  </threadedComment>
  <threadedComment ref="K272" personId="{1B91C401-CF4B-951C-D16A-7E79B843C6D1}" id="{00B400B5-00AA-4131-8B9E-005C00FD009A}">
    <text xml:space="preserve">CO2-Wert
</text>
  </threadedComment>
  <threadedComment ref="L272" personId="{1B91C401-CF4B-951C-D16A-7E79B843C6D1}" id="{0004006F-00D9-4C2D-B5C1-00D50010004D}">
    <text xml:space="preserve">CO2-Wert
</text>
  </threadedComment>
  <threadedComment ref="M272" personId="{1B91C401-CF4B-951C-D16A-7E79B843C6D1}" id="{00930025-00F0-427D-9E67-004A007A00EF}">
    <text xml:space="preserve">CO2-Wert
</text>
  </threadedComment>
  <threadedComment ref="N272" personId="{1B91C401-CF4B-951C-D16A-7E79B843C6D1}" id="{00180078-008E-4384-8306-00E600A60000}">
    <text xml:space="preserve">CO2-Wert
</text>
  </threadedComment>
  <threadedComment ref="O272" personId="{1B91C401-CF4B-951C-D16A-7E79B843C6D1}" id="{0085007C-0099-4539-9946-008E000B00E7}">
    <text xml:space="preserve">CO2-Wert
</text>
  </threadedComment>
  <threadedComment ref="P272" personId="{1B91C401-CF4B-951C-D16A-7E79B843C6D1}" id="{00B100F2-00DF-4128-8090-008800A40083}">
    <text xml:space="preserve">CO2-Wert
</text>
  </threadedComment>
  <threadedComment ref="Q272" personId="{1B91C401-CF4B-951C-D16A-7E79B843C6D1}" id="{007C004F-007A-4BD8-AF4B-000D005A0048}">
    <text xml:space="preserve">CO2-Wert
</text>
  </threadedComment>
  <threadedComment ref="R272" personId="{1B91C401-CF4B-951C-D16A-7E79B843C6D1}" id="{002200AE-00A3-4A50-9D08-008E00760000}">
    <text xml:space="preserve">CO2-Wert
</text>
  </threadedComment>
  <threadedComment ref="S272" personId="{1B91C401-CF4B-951C-D16A-7E79B843C6D1}" id="{00D8000E-001C-44C2-9299-008200EC0087}">
    <text xml:space="preserve">CO2-Wert
</text>
  </threadedComment>
  <threadedComment ref="T272" personId="{1B91C401-CF4B-951C-D16A-7E79B843C6D1}" id="{00620093-00CE-45A4-ADE1-006900FA005D}">
    <text xml:space="preserve">CO2-Wert
</text>
  </threadedComment>
  <threadedComment ref="U272" personId="{1B91C401-CF4B-951C-D16A-7E79B843C6D1}" id="{0073000A-000E-4C2D-8FA5-0089000500D6}">
    <text xml:space="preserve">CO2-Wert
</text>
  </threadedComment>
  <threadedComment ref="V272" personId="{1B91C401-CF4B-951C-D16A-7E79B843C6D1}" id="{00B30090-0093-4CB8-A8B1-005700D000ED}">
    <text xml:space="preserve">CO2-Wert
</text>
  </threadedComment>
  <threadedComment ref="W272" personId="{1B91C401-CF4B-951C-D16A-7E79B843C6D1}" id="{0016004D-0034-4D05-9D5D-008D00C100D7}">
    <text xml:space="preserve">CO2-Wert
</text>
  </threadedComment>
  <threadedComment ref="X272" personId="{1B91C401-CF4B-951C-D16A-7E79B843C6D1}" id="{00C10004-001D-4161-BDC1-009300B4004C}">
    <text xml:space="preserve">CO2-Wert
</text>
  </threadedComment>
  <threadedComment ref="Y272" personId="{1B91C401-CF4B-951C-D16A-7E79B843C6D1}" id="{0095000A-002E-4200-B990-001900080089}">
    <text xml:space="preserve">CO2-Wert
</text>
  </threadedComment>
  <threadedComment ref="Z272" personId="{1B91C401-CF4B-951C-D16A-7E79B843C6D1}" id="{00940057-0084-4DDA-A1B1-0056004F0011}">
    <text xml:space="preserve">CO2-Wert
</text>
  </threadedComment>
  <threadedComment ref="I273" personId="{74C8B8BF-E078-EAC1-E960-A055FF65D85A}" id="{00F500A6-0044-4F81-BBD8-00BD00B9005F}">
    <text xml:space="preserve">Textfeld
</text>
  </threadedComment>
  <threadedComment ref="J273" personId="{74C8B8BF-E078-EAC1-E960-A055FF65D85A}" id="{006F0002-00C8-4BD9-8A43-00D500CB0087}">
    <text xml:space="preserve">Textfeld
</text>
  </threadedComment>
  <threadedComment ref="K273" personId="{74C8B8BF-E078-EAC1-E960-A055FF65D85A}" id="{00840091-00C6-4100-9C64-007F003C0088}">
    <text xml:space="preserve">Textfeld
</text>
  </threadedComment>
  <threadedComment ref="L273" personId="{74C8B8BF-E078-EAC1-E960-A055FF65D85A}" id="{004B0015-007A-4A02-BA9C-007000C5009D}">
    <text xml:space="preserve">Textfeld
</text>
  </threadedComment>
  <threadedComment ref="M273" personId="{74C8B8BF-E078-EAC1-E960-A055FF65D85A}" id="{00B4008A-00AD-4203-A0D7-00A9001E0094}">
    <text xml:space="preserve">Textfeld
</text>
  </threadedComment>
  <threadedComment ref="N273" personId="{74C8B8BF-E078-EAC1-E960-A055FF65D85A}" id="{002D0015-00F8-4454-9D53-00B1000500B9}">
    <text xml:space="preserve">Textfeld
</text>
  </threadedComment>
  <threadedComment ref="O273" personId="{74C8B8BF-E078-EAC1-E960-A055FF65D85A}" id="{000F00A1-005A-4460-855F-007800C80083}">
    <text xml:space="preserve">Textfeld
</text>
  </threadedComment>
  <threadedComment ref="P273" personId="{74C8B8BF-E078-EAC1-E960-A055FF65D85A}" id="{00490039-00A0-40DA-BF27-00A700C100ED}">
    <text xml:space="preserve">Textfeld
</text>
  </threadedComment>
  <threadedComment ref="Q273" personId="{74C8B8BF-E078-EAC1-E960-A055FF65D85A}" id="{00040024-00A7-4F53-9D1F-000800530002}">
    <text xml:space="preserve">Textfeld
</text>
  </threadedComment>
  <threadedComment ref="R273" personId="{74C8B8BF-E078-EAC1-E960-A055FF65D85A}" id="{00E5002D-008B-4161-AE0B-00A900CD0074}">
    <text xml:space="preserve">Textfeld
</text>
  </threadedComment>
  <threadedComment ref="S273" personId="{74C8B8BF-E078-EAC1-E960-A055FF65D85A}" id="{003000DB-005B-461E-A47E-00AA00D10037}">
    <text xml:space="preserve">Textfeld
</text>
  </threadedComment>
  <threadedComment ref="T273" personId="{74C8B8BF-E078-EAC1-E960-A055FF65D85A}" id="{002800AF-002D-450F-8C38-007C008900EC}">
    <text xml:space="preserve">Textfeld
</text>
  </threadedComment>
  <threadedComment ref="U273" personId="{74C8B8BF-E078-EAC1-E960-A055FF65D85A}" id="{008E0031-00B0-4D87-BE4C-003C000600A4}">
    <text xml:space="preserve">Textfeld
</text>
  </threadedComment>
  <threadedComment ref="V273" personId="{74C8B8BF-E078-EAC1-E960-A055FF65D85A}" id="{005F0099-00C9-4299-9841-005600FB005B}">
    <text xml:space="preserve">Textfeld
</text>
  </threadedComment>
  <threadedComment ref="W273" personId="{74C8B8BF-E078-EAC1-E960-A055FF65D85A}" id="{00DA0087-00C7-4A6D-B94A-002F00B200B1}">
    <text xml:space="preserve">Textfeld
</text>
  </threadedComment>
  <threadedComment ref="X273" personId="{74C8B8BF-E078-EAC1-E960-A055FF65D85A}" id="{008B0004-00E4-436A-AED0-0009009C00D8}">
    <text xml:space="preserve">Textfeld
</text>
  </threadedComment>
  <threadedComment ref="Y273" personId="{74C8B8BF-E078-EAC1-E960-A055FF65D85A}" id="{00E8009D-00EE-4731-95CB-000800BD00D1}">
    <text xml:space="preserve">Textfeld
</text>
  </threadedComment>
  <threadedComment ref="Z273" personId="{74C8B8BF-E078-EAC1-E960-A055FF65D85A}" id="{00900047-004F-47CB-B8CD-00D7002E0084}">
    <text xml:space="preserve">Textfeld
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19" dT="2022-01-17T09:46:45.57" personId="{DD42965C-6E51-802E-8595-C00050824642}" id="{FF7BB1F4-C233-1ABF-B5B5-2CD6CC9738FE}">
    <text xml:space="preserve">UBA
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C7" personId="{74C8B8BF-E078-EAC1-E960-A055FF65D85A}" id="{00EA00D5-0084-4E02-9D98-00F8000400EA}">
    <text xml:space="preserve">Gairola, Krishan:
Diese Zeile kopieren und in ein anderes Blatt einfügen, dann sollte es wieder gehen (man braucht diese "non values", damit nicht automatisch mit 0 gerechnet wird) 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ergie-m.de/tools/klimafaktor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6.xml"/><Relationship Id="rId4" Type="http://schemas.microsoft.com/office/2017/10/relationships/threadedComment" Target="../threadedComments/threadedComment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Word_97_-_2003_Document1.doc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6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C313"/>
  <sheetViews>
    <sheetView showGridLines="0" tabSelected="1" topLeftCell="B2" zoomScaleNormal="100" workbookViewId="0">
      <selection activeCell="G5" sqref="G5"/>
    </sheetView>
  </sheetViews>
  <sheetFormatPr baseColWidth="10" defaultColWidth="11.42578125" defaultRowHeight="20.25" outlineLevelCol="1"/>
  <cols>
    <col min="1" max="1" width="11.5703125" style="2" hidden="1" bestFit="1" customWidth="1"/>
    <col min="2" max="2" width="2.7109375" style="1" bestFit="1" customWidth="1"/>
    <col min="3" max="3" width="5.85546875" style="1" bestFit="1" customWidth="1"/>
    <col min="4" max="4" width="45" style="1" bestFit="1" customWidth="1"/>
    <col min="5" max="5" width="14" style="1" bestFit="1" customWidth="1"/>
    <col min="6" max="6" width="14.28515625" style="1" bestFit="1" customWidth="1"/>
    <col min="7" max="7" width="28.140625" style="1" bestFit="1" customWidth="1"/>
    <col min="8" max="8" width="30.5703125" style="1" bestFit="1" customWidth="1"/>
    <col min="9" max="10" width="19.42578125" style="1" hidden="1" bestFit="1" customWidth="1" outlineLevel="1"/>
    <col min="11" max="11" width="19.42578125" style="1" bestFit="1" customWidth="1" collapsed="1"/>
    <col min="12" max="15" width="19.42578125" style="1" bestFit="1" customWidth="1"/>
    <col min="16" max="26" width="19.42578125" style="1" hidden="1" bestFit="1" customWidth="1" outlineLevel="1"/>
    <col min="27" max="27" width="11.42578125" style="1" hidden="1" bestFit="1" customWidth="1" outlineLevel="1"/>
    <col min="28" max="28" width="11.42578125" style="1" bestFit="1" collapsed="1"/>
    <col min="29" max="29" width="11.42578125" style="1" bestFit="1"/>
    <col min="30" max="16384" width="11.42578125" style="1"/>
  </cols>
  <sheetData>
    <row r="1" spans="1:29" ht="31.5" hidden="1" customHeight="1">
      <c r="H1" s="3" t="s">
        <v>0</v>
      </c>
      <c r="I1" s="4" t="s">
        <v>1</v>
      </c>
      <c r="J1" s="4" t="s">
        <v>2</v>
      </c>
      <c r="K1" s="5" t="s">
        <v>3</v>
      </c>
      <c r="L1" s="5" t="s">
        <v>4</v>
      </c>
      <c r="M1" s="5" t="s">
        <v>5</v>
      </c>
      <c r="N1" s="6" t="s">
        <v>6</v>
      </c>
      <c r="O1" s="6" t="s">
        <v>7</v>
      </c>
    </row>
    <row r="2" spans="1:29" ht="9.75" customHeight="1">
      <c r="B2" s="7"/>
      <c r="C2" s="8"/>
      <c r="D2" s="7"/>
      <c r="E2" s="9"/>
      <c r="F2" s="9"/>
      <c r="G2" s="7"/>
      <c r="H2" s="7"/>
      <c r="I2" s="7"/>
      <c r="J2" s="7"/>
      <c r="K2" s="7"/>
    </row>
    <row r="3" spans="1:29" ht="30" customHeight="1">
      <c r="A3" s="10"/>
      <c r="B3" s="7"/>
      <c r="C3" s="8"/>
      <c r="D3" s="11" t="s">
        <v>8</v>
      </c>
      <c r="E3" s="12">
        <v>2023</v>
      </c>
      <c r="F3" s="13"/>
      <c r="G3" s="14"/>
      <c r="H3" s="14"/>
      <c r="I3" s="14"/>
    </row>
    <row r="4" spans="1:29" ht="21.75" customHeight="1">
      <c r="A4" s="10"/>
      <c r="B4" s="7"/>
      <c r="C4" s="8"/>
      <c r="D4" s="15" t="s">
        <v>9</v>
      </c>
      <c r="E4" s="16"/>
      <c r="F4" s="17" t="s">
        <v>10</v>
      </c>
      <c r="G4" s="18">
        <v>44963</v>
      </c>
      <c r="H4" s="8"/>
      <c r="I4" s="8"/>
      <c r="J4" s="8"/>
      <c r="K4" s="8"/>
    </row>
    <row r="5" spans="1:29" ht="19.5" customHeight="1">
      <c r="B5" s="7"/>
      <c r="C5" s="8"/>
      <c r="D5" s="7"/>
      <c r="E5" s="7"/>
      <c r="H5" s="19"/>
      <c r="I5" s="19"/>
      <c r="J5" s="19"/>
      <c r="K5" s="19"/>
    </row>
    <row r="6" spans="1:29" ht="24" customHeight="1">
      <c r="B6" s="7"/>
      <c r="C6" s="8"/>
      <c r="D6" s="20" t="s">
        <v>11</v>
      </c>
      <c r="E6" s="20"/>
      <c r="F6" s="20"/>
      <c r="G6" s="21"/>
      <c r="H6" s="19"/>
      <c r="I6" s="19"/>
      <c r="J6" s="19"/>
      <c r="K6" s="19"/>
    </row>
    <row r="7" spans="1:29" ht="31.5" customHeight="1">
      <c r="B7" s="7"/>
      <c r="C7" s="8"/>
      <c r="D7" s="324" t="s">
        <v>12</v>
      </c>
      <c r="E7" s="325"/>
      <c r="F7" s="325"/>
      <c r="G7" s="326"/>
      <c r="H7" s="22"/>
      <c r="I7" s="23" t="str">
        <f>IF(I8="kurzfristig","Übersicht CO2-Reduktionen","")</f>
        <v/>
      </c>
      <c r="J7" s="23" t="str">
        <f t="shared" ref="J7:Z7" si="0">IF(J8="kurzfristig","Übersicht CO2-Reduktionen","")</f>
        <v/>
      </c>
      <c r="K7" s="23" t="str">
        <f>IF(K$8="kurzfristig","Übersicht CO2-Reduktionen","")</f>
        <v/>
      </c>
      <c r="L7" s="23" t="str">
        <f t="shared" si="0"/>
        <v>Übersicht CO2-Reduktionen</v>
      </c>
      <c r="M7" s="23" t="str">
        <f t="shared" si="0"/>
        <v/>
      </c>
      <c r="N7" s="23" t="str">
        <f t="shared" si="0"/>
        <v/>
      </c>
      <c r="O7" s="23" t="str">
        <f t="shared" si="0"/>
        <v/>
      </c>
      <c r="P7" s="23" t="str">
        <f t="shared" si="0"/>
        <v/>
      </c>
      <c r="Q7" s="23" t="str">
        <f t="shared" si="0"/>
        <v/>
      </c>
      <c r="R7" s="23" t="str">
        <f t="shared" si="0"/>
        <v/>
      </c>
      <c r="S7" s="23" t="str">
        <f t="shared" si="0"/>
        <v/>
      </c>
      <c r="T7" s="23" t="str">
        <f t="shared" si="0"/>
        <v/>
      </c>
      <c r="U7" s="23" t="str">
        <f t="shared" si="0"/>
        <v/>
      </c>
      <c r="V7" s="23" t="str">
        <f t="shared" si="0"/>
        <v/>
      </c>
      <c r="W7" s="23" t="str">
        <f t="shared" si="0"/>
        <v/>
      </c>
      <c r="X7" s="23" t="str">
        <f t="shared" si="0"/>
        <v/>
      </c>
      <c r="Y7" s="23" t="str">
        <f t="shared" si="0"/>
        <v/>
      </c>
      <c r="Z7" s="24" t="str">
        <f t="shared" si="0"/>
        <v/>
      </c>
      <c r="AA7" s="25"/>
      <c r="AB7" s="25"/>
      <c r="AC7" s="25"/>
    </row>
    <row r="8" spans="1:29" ht="24" customHeight="1">
      <c r="B8" s="7"/>
      <c r="C8" s="8"/>
      <c r="D8" s="327"/>
      <c r="E8" s="328"/>
      <c r="F8" s="328"/>
      <c r="G8" s="329"/>
      <c r="H8" s="26"/>
      <c r="I8" s="27" t="str">
        <f t="shared" ref="I8:J8" si="1">IF((I9-$E$3-2)&lt;-1,"Vergangenheit",IF((I9-$E$3-2)&lt;1,"kurzfristig",IF((I9-$E$3-2)&lt;3,"mittelfristig","langfristig")))</f>
        <v>Vergangenheit</v>
      </c>
      <c r="J8" s="27" t="str">
        <f t="shared" si="1"/>
        <v>Vergangenheit</v>
      </c>
      <c r="K8" s="27" t="str">
        <f>IF((K9-$E$3-2)&lt;-2,"Vergangenheit",IF((K9-$E$3-2)&lt;1,"kurzfristig",IF((K9-$E$3-2)&lt;3,"mittelfristig","langfristig")))</f>
        <v>Vergangenheit</v>
      </c>
      <c r="L8" s="27" t="str">
        <f>IF((L9-$E$3-2)&lt;-2,"Vergangenheit",IF((L9-$E$3-2)&lt;1,"kurzfristig",IF((L9-$E$3-2)&lt;3,"mittelfristig","langfristig")))</f>
        <v>kurzfristig</v>
      </c>
      <c r="M8" s="27" t="str">
        <f t="shared" ref="M8:O8" si="2">IF((M9-$E$3-2)&lt;-1,"Vergangenheit",IF((M9-$E$3-2)&lt;1,"kurzfristig",IF((M9-$E$3-2)&lt;3,"mittelfristig","langfristig")))</f>
        <v>mittelfristig</v>
      </c>
      <c r="N8" s="27" t="str">
        <f t="shared" si="2"/>
        <v>langfristig</v>
      </c>
      <c r="O8" s="27" t="str">
        <f t="shared" si="2"/>
        <v>langfristig</v>
      </c>
      <c r="P8" s="27" t="str">
        <f t="shared" ref="P8:Z8" si="3">IF((P9-$E$3-2)&lt;0,"Vergangenheit",IF((P9-$E$3-2)&lt;1,"kurzfristig",IF((P9-$E$3-2)&lt;3,"mittelfristig","langfristig")))</f>
        <v>langfristig</v>
      </c>
      <c r="Q8" s="27" t="str">
        <f t="shared" si="3"/>
        <v>langfristig</v>
      </c>
      <c r="R8" s="27" t="str">
        <f t="shared" si="3"/>
        <v>langfristig</v>
      </c>
      <c r="S8" s="27" t="str">
        <f t="shared" si="3"/>
        <v>langfristig</v>
      </c>
      <c r="T8" s="27" t="str">
        <f t="shared" si="3"/>
        <v>langfristig</v>
      </c>
      <c r="U8" s="27" t="str">
        <f t="shared" si="3"/>
        <v>langfristig</v>
      </c>
      <c r="V8" s="27" t="str">
        <f t="shared" si="3"/>
        <v>langfristig</v>
      </c>
      <c r="W8" s="27" t="str">
        <f t="shared" si="3"/>
        <v>langfristig</v>
      </c>
      <c r="X8" s="27" t="str">
        <f t="shared" si="3"/>
        <v>langfristig</v>
      </c>
      <c r="Y8" s="27" t="str">
        <f t="shared" si="3"/>
        <v>langfristig</v>
      </c>
      <c r="Z8" s="28" t="str">
        <f t="shared" si="3"/>
        <v>langfristig</v>
      </c>
      <c r="AA8" s="25"/>
      <c r="AB8" s="25"/>
      <c r="AC8" s="25"/>
    </row>
    <row r="9" spans="1:29" ht="24" customHeight="1">
      <c r="B9" s="7"/>
      <c r="C9" s="8"/>
      <c r="D9" s="330"/>
      <c r="E9" s="331"/>
      <c r="F9" s="331"/>
      <c r="G9" s="332"/>
      <c r="H9" s="29" t="s">
        <v>13</v>
      </c>
      <c r="I9" s="30">
        <f>G13</f>
        <v>2019</v>
      </c>
      <c r="J9" s="31">
        <f>I9+3</f>
        <v>2022</v>
      </c>
      <c r="K9" s="32">
        <v>2022</v>
      </c>
      <c r="L9" s="31">
        <f>ODD(K9)+1</f>
        <v>2024</v>
      </c>
      <c r="M9" s="31">
        <f>L9+2</f>
        <v>2026</v>
      </c>
      <c r="N9" s="31">
        <f>M9+2</f>
        <v>2028</v>
      </c>
      <c r="O9" s="31">
        <f t="shared" ref="O9:Z9" si="4">N9+2</f>
        <v>2030</v>
      </c>
      <c r="P9" s="31">
        <f t="shared" si="4"/>
        <v>2032</v>
      </c>
      <c r="Q9" s="31">
        <f t="shared" si="4"/>
        <v>2034</v>
      </c>
      <c r="R9" s="31">
        <f t="shared" si="4"/>
        <v>2036</v>
      </c>
      <c r="S9" s="31">
        <f t="shared" si="4"/>
        <v>2038</v>
      </c>
      <c r="T9" s="31">
        <f t="shared" si="4"/>
        <v>2040</v>
      </c>
      <c r="U9" s="31">
        <f t="shared" si="4"/>
        <v>2042</v>
      </c>
      <c r="V9" s="31">
        <f t="shared" si="4"/>
        <v>2044</v>
      </c>
      <c r="W9" s="31">
        <f t="shared" si="4"/>
        <v>2046</v>
      </c>
      <c r="X9" s="31">
        <f t="shared" si="4"/>
        <v>2048</v>
      </c>
      <c r="Y9" s="31">
        <f t="shared" si="4"/>
        <v>2050</v>
      </c>
      <c r="Z9" s="33">
        <f t="shared" si="4"/>
        <v>2052</v>
      </c>
      <c r="AA9" s="25"/>
      <c r="AB9" s="25"/>
      <c r="AC9" s="25"/>
    </row>
    <row r="10" spans="1:29" ht="24" customHeight="1">
      <c r="B10" s="7"/>
      <c r="C10" s="8"/>
      <c r="D10" s="333" t="s">
        <v>14</v>
      </c>
      <c r="E10" s="333"/>
      <c r="F10" s="333"/>
      <c r="G10" s="34"/>
      <c r="H10" s="35" t="s">
        <v>15</v>
      </c>
      <c r="I10" s="36" t="str">
        <f t="shared" ref="I10:N10" si="5">IF(I27=0,"",I27)</f>
        <v/>
      </c>
      <c r="J10" s="37" t="str">
        <f t="shared" si="5"/>
        <v/>
      </c>
      <c r="K10" s="37" t="str">
        <f t="shared" si="5"/>
        <v/>
      </c>
      <c r="L10" s="37" t="str">
        <f t="shared" si="5"/>
        <v/>
      </c>
      <c r="M10" s="37" t="str">
        <f t="shared" si="5"/>
        <v/>
      </c>
      <c r="N10" s="37" t="str">
        <f t="shared" si="5"/>
        <v/>
      </c>
      <c r="O10" s="37" t="str">
        <f t="shared" ref="O10:Z10" si="6">IF(O27=0,"",O27)</f>
        <v/>
      </c>
      <c r="P10" s="37" t="str">
        <f t="shared" si="6"/>
        <v/>
      </c>
      <c r="Q10" s="37" t="str">
        <f t="shared" si="6"/>
        <v/>
      </c>
      <c r="R10" s="37" t="str">
        <f t="shared" si="6"/>
        <v/>
      </c>
      <c r="S10" s="37" t="str">
        <f t="shared" si="6"/>
        <v/>
      </c>
      <c r="T10" s="37" t="str">
        <f t="shared" si="6"/>
        <v/>
      </c>
      <c r="U10" s="37" t="str">
        <f t="shared" si="6"/>
        <v/>
      </c>
      <c r="V10" s="37" t="str">
        <f t="shared" si="6"/>
        <v/>
      </c>
      <c r="W10" s="37" t="str">
        <f t="shared" si="6"/>
        <v/>
      </c>
      <c r="X10" s="37" t="str">
        <f t="shared" si="6"/>
        <v/>
      </c>
      <c r="Y10" s="37" t="str">
        <f t="shared" si="6"/>
        <v/>
      </c>
      <c r="Z10" s="38" t="str">
        <f t="shared" si="6"/>
        <v/>
      </c>
      <c r="AA10" s="25"/>
      <c r="AB10" s="25"/>
      <c r="AC10" s="25"/>
    </row>
    <row r="11" spans="1:29" ht="24" customHeight="1">
      <c r="B11" s="7"/>
      <c r="C11" s="8"/>
      <c r="D11" s="324" t="s">
        <v>16</v>
      </c>
      <c r="E11" s="325"/>
      <c r="F11" s="334"/>
      <c r="G11" s="39">
        <v>0.5</v>
      </c>
      <c r="H11" s="35" t="s">
        <v>17</v>
      </c>
      <c r="I11" s="36" t="str">
        <f>IF(I63=0,"",I63)</f>
        <v/>
      </c>
      <c r="J11" s="37" t="str">
        <f>IF(J63=0,"",J63)</f>
        <v/>
      </c>
      <c r="K11" s="37" t="str">
        <f>IF(K63=0,"",K63)</f>
        <v/>
      </c>
      <c r="L11" s="37" t="str">
        <f>IF(L63=0,"",L63)</f>
        <v/>
      </c>
      <c r="M11" s="37" t="str">
        <f t="shared" ref="M11:N11" si="7">IF(M63=0,"",M63)</f>
        <v/>
      </c>
      <c r="N11" s="37" t="str">
        <f t="shared" si="7"/>
        <v/>
      </c>
      <c r="O11" s="37" t="str">
        <f t="shared" ref="O11:Z11" si="8">IF(O63=0,"",O63)</f>
        <v/>
      </c>
      <c r="P11" s="37" t="str">
        <f t="shared" si="8"/>
        <v/>
      </c>
      <c r="Q11" s="37" t="str">
        <f t="shared" si="8"/>
        <v/>
      </c>
      <c r="R11" s="37" t="str">
        <f t="shared" si="8"/>
        <v/>
      </c>
      <c r="S11" s="37" t="str">
        <f t="shared" si="8"/>
        <v/>
      </c>
      <c r="T11" s="37" t="str">
        <f t="shared" si="8"/>
        <v/>
      </c>
      <c r="U11" s="37" t="str">
        <f t="shared" si="8"/>
        <v/>
      </c>
      <c r="V11" s="37" t="str">
        <f t="shared" si="8"/>
        <v/>
      </c>
      <c r="W11" s="37" t="str">
        <f t="shared" si="8"/>
        <v/>
      </c>
      <c r="X11" s="37" t="str">
        <f t="shared" si="8"/>
        <v/>
      </c>
      <c r="Y11" s="37" t="str">
        <f t="shared" si="8"/>
        <v/>
      </c>
      <c r="Z11" s="38" t="str">
        <f t="shared" si="8"/>
        <v/>
      </c>
      <c r="AA11" s="25"/>
      <c r="AB11" s="25"/>
      <c r="AC11" s="25"/>
    </row>
    <row r="12" spans="1:29" ht="24" customHeight="1">
      <c r="B12" s="7"/>
      <c r="C12" s="8"/>
      <c r="D12" s="327" t="s">
        <v>18</v>
      </c>
      <c r="E12" s="328"/>
      <c r="F12" s="335"/>
      <c r="G12" s="40">
        <v>0.9</v>
      </c>
      <c r="H12" s="35" t="s">
        <v>19</v>
      </c>
      <c r="I12" s="36" t="str">
        <f>IF(I99=0,"",I99)</f>
        <v/>
      </c>
      <c r="J12" s="37" t="str">
        <f>IF(J99=0,"",J99)</f>
        <v/>
      </c>
      <c r="K12" s="37" t="str">
        <f>IF(K99=0,"",K99)</f>
        <v/>
      </c>
      <c r="L12" s="37" t="str">
        <f>IF(L99=0,"",L99)</f>
        <v/>
      </c>
      <c r="M12" s="37" t="str">
        <f t="shared" ref="M12:N12" si="9">IF(M99=0,"",M99)</f>
        <v/>
      </c>
      <c r="N12" s="37" t="str">
        <f t="shared" si="9"/>
        <v/>
      </c>
      <c r="O12" s="37" t="str">
        <f t="shared" ref="O12:Z12" si="10">IF(O99=0,"",O99)</f>
        <v/>
      </c>
      <c r="P12" s="37" t="str">
        <f t="shared" si="10"/>
        <v/>
      </c>
      <c r="Q12" s="37" t="str">
        <f t="shared" si="10"/>
        <v/>
      </c>
      <c r="R12" s="37" t="str">
        <f t="shared" si="10"/>
        <v/>
      </c>
      <c r="S12" s="37" t="str">
        <f t="shared" si="10"/>
        <v/>
      </c>
      <c r="T12" s="37" t="str">
        <f t="shared" si="10"/>
        <v/>
      </c>
      <c r="U12" s="37" t="str">
        <f t="shared" si="10"/>
        <v/>
      </c>
      <c r="V12" s="37" t="str">
        <f t="shared" si="10"/>
        <v/>
      </c>
      <c r="W12" s="37" t="str">
        <f t="shared" si="10"/>
        <v/>
      </c>
      <c r="X12" s="37" t="str">
        <f t="shared" si="10"/>
        <v/>
      </c>
      <c r="Y12" s="37" t="str">
        <f t="shared" si="10"/>
        <v/>
      </c>
      <c r="Z12" s="38" t="str">
        <f t="shared" si="10"/>
        <v/>
      </c>
      <c r="AA12" s="25"/>
      <c r="AB12" s="25"/>
      <c r="AC12" s="25"/>
    </row>
    <row r="13" spans="1:29" ht="24" customHeight="1">
      <c r="B13" s="7"/>
      <c r="C13" s="8"/>
      <c r="D13" s="330" t="s">
        <v>20</v>
      </c>
      <c r="E13" s="331"/>
      <c r="F13" s="336"/>
      <c r="G13" s="41">
        <f>K9-3</f>
        <v>2019</v>
      </c>
      <c r="H13" s="35" t="s">
        <v>21</v>
      </c>
      <c r="I13" s="36" t="str">
        <f t="shared" ref="I13:N13" si="11">IF(I135=0,"",I135)</f>
        <v/>
      </c>
      <c r="J13" s="37" t="str">
        <f t="shared" si="11"/>
        <v/>
      </c>
      <c r="K13" s="37" t="str">
        <f t="shared" si="11"/>
        <v/>
      </c>
      <c r="L13" s="37" t="str">
        <f t="shared" si="11"/>
        <v/>
      </c>
      <c r="M13" s="37" t="str">
        <f t="shared" si="11"/>
        <v/>
      </c>
      <c r="N13" s="37" t="str">
        <f t="shared" si="11"/>
        <v/>
      </c>
      <c r="O13" s="37" t="str">
        <f t="shared" ref="O13:Z13" si="12">IF(O135=0,"",O135)</f>
        <v/>
      </c>
      <c r="P13" s="37" t="str">
        <f t="shared" si="12"/>
        <v/>
      </c>
      <c r="Q13" s="37" t="str">
        <f t="shared" si="12"/>
        <v/>
      </c>
      <c r="R13" s="37" t="str">
        <f t="shared" si="12"/>
        <v/>
      </c>
      <c r="S13" s="37" t="str">
        <f t="shared" si="12"/>
        <v/>
      </c>
      <c r="T13" s="37" t="str">
        <f t="shared" si="12"/>
        <v/>
      </c>
      <c r="U13" s="37" t="str">
        <f t="shared" si="12"/>
        <v/>
      </c>
      <c r="V13" s="37" t="str">
        <f t="shared" si="12"/>
        <v/>
      </c>
      <c r="W13" s="37" t="str">
        <f t="shared" si="12"/>
        <v/>
      </c>
      <c r="X13" s="37" t="str">
        <f t="shared" si="12"/>
        <v/>
      </c>
      <c r="Y13" s="37" t="str">
        <f t="shared" si="12"/>
        <v/>
      </c>
      <c r="Z13" s="38" t="str">
        <f t="shared" si="12"/>
        <v/>
      </c>
      <c r="AA13" s="25"/>
      <c r="AB13" s="25"/>
      <c r="AC13" s="25"/>
    </row>
    <row r="14" spans="1:29" ht="24" customHeight="1">
      <c r="B14" s="7"/>
      <c r="C14" s="8"/>
      <c r="D14" s="42" t="s">
        <v>22</v>
      </c>
      <c r="E14" s="42"/>
      <c r="F14" s="42"/>
      <c r="G14" s="43"/>
      <c r="H14" s="35" t="s">
        <v>23</v>
      </c>
      <c r="I14" s="36" t="str">
        <f t="shared" ref="I14:N14" si="13">IF(I171=0,"",I171)</f>
        <v/>
      </c>
      <c r="J14" s="37" t="str">
        <f t="shared" si="13"/>
        <v/>
      </c>
      <c r="K14" s="37" t="str">
        <f t="shared" si="13"/>
        <v/>
      </c>
      <c r="L14" s="37" t="str">
        <f t="shared" si="13"/>
        <v/>
      </c>
      <c r="M14" s="37" t="str">
        <f t="shared" si="13"/>
        <v/>
      </c>
      <c r="N14" s="37" t="str">
        <f t="shared" si="13"/>
        <v/>
      </c>
      <c r="O14" s="37" t="str">
        <f t="shared" ref="O14:Z14" si="14">IF(O171=0,"",O171)</f>
        <v/>
      </c>
      <c r="P14" s="37" t="str">
        <f t="shared" si="14"/>
        <v/>
      </c>
      <c r="Q14" s="37" t="str">
        <f t="shared" si="14"/>
        <v/>
      </c>
      <c r="R14" s="37" t="str">
        <f t="shared" si="14"/>
        <v/>
      </c>
      <c r="S14" s="37" t="str">
        <f t="shared" si="14"/>
        <v/>
      </c>
      <c r="T14" s="37" t="str">
        <f t="shared" si="14"/>
        <v/>
      </c>
      <c r="U14" s="37" t="str">
        <f t="shared" si="14"/>
        <v/>
      </c>
      <c r="V14" s="37" t="str">
        <f t="shared" si="14"/>
        <v/>
      </c>
      <c r="W14" s="37" t="str">
        <f t="shared" si="14"/>
        <v/>
      </c>
      <c r="X14" s="37" t="str">
        <f t="shared" si="14"/>
        <v/>
      </c>
      <c r="Y14" s="37" t="str">
        <f t="shared" si="14"/>
        <v/>
      </c>
      <c r="Z14" s="38" t="str">
        <f t="shared" si="14"/>
        <v/>
      </c>
      <c r="AA14" s="25"/>
      <c r="AB14" s="25"/>
      <c r="AC14" s="25"/>
    </row>
    <row r="15" spans="1:29" ht="24" customHeight="1">
      <c r="B15" s="7"/>
      <c r="C15" s="8"/>
      <c r="D15" s="337" t="str">
        <f>CONCATENATE("CO2-Emissionen für Strom, Heizenergie",IF('CO2-Schulbilanz'!E22="","",CONCATENATE(", ",'CO2-Schulbilanz'!C22)),IF('CO2-Schulbilanz'!E23="","",CONCATENATE(", ",'CO2-Schulbilanz'!C23)),IF('CO2-Schulbilanz'!E24="","",CONCATENATE(", ",'CO2-Schulbilanz'!C24)),IF('CO2-Schulbilanz'!E25="","",CONCATENATE(", ",'CO2-Schulbilanz'!C25)),":")</f>
        <v>CO2-Emissionen für Strom, Heizenergie, Abfall:</v>
      </c>
      <c r="E15" s="338"/>
      <c r="F15" s="338"/>
      <c r="G15" s="44">
        <f>'CO2-Schulbilanz'!E8</f>
        <v>147881.5326231801</v>
      </c>
      <c r="H15" s="35" t="s">
        <v>24</v>
      </c>
      <c r="I15" s="36" t="str">
        <f t="shared" ref="I15:N15" si="15">IF(I207=0,"",I207)</f>
        <v/>
      </c>
      <c r="J15" s="37" t="str">
        <f t="shared" si="15"/>
        <v/>
      </c>
      <c r="K15" s="37" t="str">
        <f t="shared" si="15"/>
        <v/>
      </c>
      <c r="L15" s="37" t="str">
        <f t="shared" si="15"/>
        <v/>
      </c>
      <c r="M15" s="37" t="str">
        <f t="shared" si="15"/>
        <v/>
      </c>
      <c r="N15" s="37" t="str">
        <f t="shared" si="15"/>
        <v/>
      </c>
      <c r="O15" s="37" t="str">
        <f t="shared" ref="O15:Z15" si="16">IF(O207=0,"",O207)</f>
        <v/>
      </c>
      <c r="P15" s="37" t="str">
        <f t="shared" si="16"/>
        <v/>
      </c>
      <c r="Q15" s="37" t="str">
        <f t="shared" si="16"/>
        <v/>
      </c>
      <c r="R15" s="37" t="str">
        <f t="shared" si="16"/>
        <v/>
      </c>
      <c r="S15" s="37" t="str">
        <f t="shared" si="16"/>
        <v/>
      </c>
      <c r="T15" s="37" t="str">
        <f t="shared" si="16"/>
        <v/>
      </c>
      <c r="U15" s="37" t="str">
        <f t="shared" si="16"/>
        <v/>
      </c>
      <c r="V15" s="37" t="str">
        <f t="shared" si="16"/>
        <v/>
      </c>
      <c r="W15" s="37" t="str">
        <f t="shared" si="16"/>
        <v/>
      </c>
      <c r="X15" s="37" t="str">
        <f t="shared" si="16"/>
        <v/>
      </c>
      <c r="Y15" s="37" t="str">
        <f t="shared" si="16"/>
        <v/>
      </c>
      <c r="Z15" s="38" t="str">
        <f t="shared" si="16"/>
        <v/>
      </c>
      <c r="AA15" s="25"/>
      <c r="AB15" s="25"/>
      <c r="AC15" s="25"/>
    </row>
    <row r="16" spans="1:29" ht="24" customHeight="1">
      <c r="B16" s="7"/>
      <c r="C16" s="8"/>
      <c r="D16" s="339" t="s">
        <v>25</v>
      </c>
      <c r="E16" s="340"/>
      <c r="F16" s="340"/>
      <c r="G16" s="45">
        <f>G13</f>
        <v>2019</v>
      </c>
      <c r="H16" s="46" t="s">
        <v>26</v>
      </c>
      <c r="I16" s="47" t="str">
        <f t="shared" ref="I16:N16" si="17">IF(I243=0,"",I243)</f>
        <v/>
      </c>
      <c r="J16" s="48" t="str">
        <f t="shared" si="17"/>
        <v/>
      </c>
      <c r="K16" s="48" t="str">
        <f t="shared" si="17"/>
        <v/>
      </c>
      <c r="L16" s="48" t="str">
        <f t="shared" si="17"/>
        <v/>
      </c>
      <c r="M16" s="48" t="str">
        <f t="shared" si="17"/>
        <v/>
      </c>
      <c r="N16" s="48" t="str">
        <f t="shared" si="17"/>
        <v/>
      </c>
      <c r="O16" s="48" t="str">
        <f t="shared" ref="O16:Z16" si="18">IF(O243=0,"",O243)</f>
        <v/>
      </c>
      <c r="P16" s="48" t="str">
        <f t="shared" si="18"/>
        <v/>
      </c>
      <c r="Q16" s="48" t="str">
        <f t="shared" si="18"/>
        <v/>
      </c>
      <c r="R16" s="48" t="str">
        <f t="shared" si="18"/>
        <v/>
      </c>
      <c r="S16" s="48" t="str">
        <f t="shared" si="18"/>
        <v/>
      </c>
      <c r="T16" s="48" t="str">
        <f t="shared" si="18"/>
        <v/>
      </c>
      <c r="U16" s="48" t="str">
        <f t="shared" si="18"/>
        <v/>
      </c>
      <c r="V16" s="48" t="str">
        <f t="shared" si="18"/>
        <v/>
      </c>
      <c r="W16" s="48" t="str">
        <f t="shared" si="18"/>
        <v/>
      </c>
      <c r="X16" s="48" t="str">
        <f t="shared" si="18"/>
        <v/>
      </c>
      <c r="Y16" s="48" t="str">
        <f t="shared" si="18"/>
        <v/>
      </c>
      <c r="Z16" s="49" t="str">
        <f t="shared" si="18"/>
        <v/>
      </c>
      <c r="AA16" s="25"/>
      <c r="AB16" s="25"/>
      <c r="AC16" s="25"/>
    </row>
    <row r="17" spans="2:29" ht="24" customHeight="1">
      <c r="B17" s="7"/>
      <c r="C17" s="8"/>
      <c r="D17" s="50" t="s">
        <v>8</v>
      </c>
      <c r="E17" s="50"/>
      <c r="F17" s="50"/>
      <c r="G17" s="51"/>
      <c r="H17" s="341" t="s">
        <v>27</v>
      </c>
      <c r="I17" s="52">
        <f t="shared" ref="I17:N17" si="19">-SUM(I10:I16)</f>
        <v>0</v>
      </c>
      <c r="J17" s="53">
        <f t="shared" si="19"/>
        <v>0</v>
      </c>
      <c r="K17" s="53">
        <f t="shared" si="19"/>
        <v>0</v>
      </c>
      <c r="L17" s="53">
        <f t="shared" si="19"/>
        <v>0</v>
      </c>
      <c r="M17" s="53">
        <f t="shared" si="19"/>
        <v>0</v>
      </c>
      <c r="N17" s="53">
        <f t="shared" si="19"/>
        <v>0</v>
      </c>
      <c r="O17" s="53">
        <f t="shared" ref="O17:Z17" si="20">-SUM(O10:O16)</f>
        <v>0</v>
      </c>
      <c r="P17" s="53">
        <f t="shared" si="20"/>
        <v>0</v>
      </c>
      <c r="Q17" s="53">
        <f t="shared" si="20"/>
        <v>0</v>
      </c>
      <c r="R17" s="53">
        <f t="shared" si="20"/>
        <v>0</v>
      </c>
      <c r="S17" s="53">
        <f t="shared" si="20"/>
        <v>0</v>
      </c>
      <c r="T17" s="53">
        <f t="shared" si="20"/>
        <v>0</v>
      </c>
      <c r="U17" s="53">
        <f t="shared" si="20"/>
        <v>0</v>
      </c>
      <c r="V17" s="53">
        <f t="shared" si="20"/>
        <v>0</v>
      </c>
      <c r="W17" s="53">
        <f t="shared" si="20"/>
        <v>0</v>
      </c>
      <c r="X17" s="53">
        <f t="shared" si="20"/>
        <v>0</v>
      </c>
      <c r="Y17" s="53">
        <f t="shared" si="20"/>
        <v>0</v>
      </c>
      <c r="Z17" s="54">
        <f t="shared" si="20"/>
        <v>0</v>
      </c>
      <c r="AA17" s="25"/>
      <c r="AB17" s="25"/>
      <c r="AC17" s="25"/>
    </row>
    <row r="18" spans="2:29" ht="24" customHeight="1">
      <c r="B18" s="7"/>
      <c r="C18" s="8"/>
      <c r="D18" s="324" t="s">
        <v>28</v>
      </c>
      <c r="E18" s="325"/>
      <c r="F18" s="325"/>
      <c r="G18" s="326"/>
      <c r="H18" s="342"/>
      <c r="I18" s="55">
        <f t="shared" ref="I18:Z18" si="21">I17/$G$15</f>
        <v>0</v>
      </c>
      <c r="J18" s="56">
        <f t="shared" si="21"/>
        <v>0</v>
      </c>
      <c r="K18" s="56">
        <f t="shared" si="21"/>
        <v>0</v>
      </c>
      <c r="L18" s="56">
        <f t="shared" si="21"/>
        <v>0</v>
      </c>
      <c r="M18" s="56">
        <f t="shared" si="21"/>
        <v>0</v>
      </c>
      <c r="N18" s="56">
        <f t="shared" si="21"/>
        <v>0</v>
      </c>
      <c r="O18" s="56">
        <f t="shared" si="21"/>
        <v>0</v>
      </c>
      <c r="P18" s="56">
        <f t="shared" si="21"/>
        <v>0</v>
      </c>
      <c r="Q18" s="56">
        <f t="shared" si="21"/>
        <v>0</v>
      </c>
      <c r="R18" s="56">
        <f t="shared" si="21"/>
        <v>0</v>
      </c>
      <c r="S18" s="56">
        <f t="shared" si="21"/>
        <v>0</v>
      </c>
      <c r="T18" s="56">
        <f t="shared" si="21"/>
        <v>0</v>
      </c>
      <c r="U18" s="56">
        <f t="shared" si="21"/>
        <v>0</v>
      </c>
      <c r="V18" s="56">
        <f t="shared" si="21"/>
        <v>0</v>
      </c>
      <c r="W18" s="56">
        <f t="shared" si="21"/>
        <v>0</v>
      </c>
      <c r="X18" s="56">
        <f t="shared" si="21"/>
        <v>0</v>
      </c>
      <c r="Y18" s="56">
        <f t="shared" si="21"/>
        <v>0</v>
      </c>
      <c r="Z18" s="57">
        <f t="shared" si="21"/>
        <v>0</v>
      </c>
      <c r="AA18" s="25"/>
      <c r="AB18" s="25"/>
      <c r="AC18" s="25"/>
    </row>
    <row r="19" spans="2:29" ht="24" customHeight="1">
      <c r="B19" s="7"/>
      <c r="C19" s="8"/>
      <c r="D19" s="327"/>
      <c r="E19" s="328"/>
      <c r="F19" s="328"/>
      <c r="G19" s="329"/>
      <c r="H19" s="341" t="s">
        <v>29</v>
      </c>
      <c r="I19" s="52" t="e">
        <f>HLOOKUP(I9,'CO2-Schulbilanz'!$F$6:$AV$13,7,FALSE)</f>
        <v>#N/A</v>
      </c>
      <c r="J19" s="53">
        <f>HLOOKUP(J9,'CO2-Schulbilanz'!$F$6:$AV$13,7,FALSE)</f>
        <v>-21859.789527893328</v>
      </c>
      <c r="K19" s="53">
        <f>HLOOKUP(K9,'CO2-Schulbilanz'!$F$6:$AV$13,7,FALSE)</f>
        <v>-21859.789527893328</v>
      </c>
      <c r="L19" s="53">
        <f>HLOOKUP(L9,'CO2-Schulbilanz'!$F$6:$AV$13,7,FALSE)</f>
        <v>-34606.766198183032</v>
      </c>
      <c r="M19" s="53">
        <f>HLOOKUP(M9,'CO2-Schulbilanz'!$F$6:$AV$13,7,FALSE)</f>
        <v>-46064.398583573799</v>
      </c>
      <c r="N19" s="53">
        <f>HLOOKUP(N9,'CO2-Schulbilanz'!$F$6:$AV$13,7,FALSE)</f>
        <v>-56363.102603699052</v>
      </c>
      <c r="O19" s="53">
        <f>HLOOKUP(O9,'CO2-Schulbilanz'!$F$6:$AV$13,7,FALSE)</f>
        <v>-65620.102734841479</v>
      </c>
      <c r="P19" s="53">
        <f>HLOOKUP(P9,'CO2-Schulbilanz'!$F$6:$AV$13,7,FALSE)</f>
        <v>-73940.766311590109</v>
      </c>
      <c r="Q19" s="53">
        <f>HLOOKUP(Q9,'CO2-Schulbilanz'!$F$6:$AV$13,7,FALSE)</f>
        <v>-86048.49056585232</v>
      </c>
      <c r="R19" s="53">
        <f>HLOOKUP(R9,'CO2-Schulbilanz'!$F$6:$AV$13,7,FALSE)</f>
        <v>-96173.587455941946</v>
      </c>
      <c r="S19" s="53">
        <f>HLOOKUP(S9,'CO2-Schulbilanz'!$F$6:$AV$13,7,FALSE)</f>
        <v>-104640.7101687518</v>
      </c>
      <c r="T19" s="53">
        <f>HLOOKUP(T9,'CO2-Schulbilanz'!$F$6:$AV$13,7,FALSE)</f>
        <v>-111721.35026652238</v>
      </c>
      <c r="U19" s="53">
        <f>HLOOKUP(U9,'CO2-Schulbilanz'!$F$6:$AV$13,7,FALSE)</f>
        <v>-117642.54284807158</v>
      </c>
      <c r="V19" s="53">
        <f>HLOOKUP(V9,'CO2-Schulbilanz'!$F$6:$AV$13,7,FALSE)</f>
        <v>-122594.14624884778</v>
      </c>
      <c r="W19" s="53">
        <f>HLOOKUP(W9,'CO2-Schulbilanz'!$F$6:$AV$13,7,FALSE)</f>
        <v>-126734.92969760428</v>
      </c>
      <c r="X19" s="53">
        <f>HLOOKUP(X9,'CO2-Schulbilanz'!$F$6:$AV$13,7,FALSE)</f>
        <v>-130197.66412556914</v>
      </c>
      <c r="Y19" s="53">
        <f>HLOOKUP(Y9,'CO2-Schulbilanz'!$F$6:$AV$13,7,FALSE)</f>
        <v>-133093.37936086211</v>
      </c>
      <c r="Z19" s="54">
        <f>HLOOKUP(Z9,'CO2-Schulbilanz'!$F$6:$AV$13,7,FALSE)</f>
        <v>-135514.92421171453</v>
      </c>
      <c r="AA19" s="25"/>
      <c r="AB19" s="25"/>
      <c r="AC19" s="25"/>
    </row>
    <row r="20" spans="2:29" ht="24" customHeight="1">
      <c r="B20" s="7"/>
      <c r="C20" s="8"/>
      <c r="D20" s="330"/>
      <c r="E20" s="331"/>
      <c r="F20" s="331"/>
      <c r="G20" s="332"/>
      <c r="H20" s="342"/>
      <c r="I20" s="55" t="e">
        <f t="shared" ref="I20:Z20" si="22">I19/$G$15</f>
        <v>#N/A</v>
      </c>
      <c r="J20" s="56">
        <f t="shared" si="22"/>
        <v>-0.14781960357142562</v>
      </c>
      <c r="K20" s="56">
        <f t="shared" si="22"/>
        <v>-0.14781960357142562</v>
      </c>
      <c r="L20" s="56">
        <f t="shared" si="22"/>
        <v>-0.23401682133201329</v>
      </c>
      <c r="M20" s="56">
        <f t="shared" si="22"/>
        <v>-0.31149527440286556</v>
      </c>
      <c r="N20" s="56">
        <f t="shared" si="22"/>
        <v>-0.38113685734728625</v>
      </c>
      <c r="O20" s="56">
        <f t="shared" si="22"/>
        <v>-0.44373426195175686</v>
      </c>
      <c r="P20" s="56">
        <f t="shared" si="22"/>
        <v>-0.50000000000000044</v>
      </c>
      <c r="Q20" s="56">
        <f t="shared" si="22"/>
        <v>-0.58187448452481361</v>
      </c>
      <c r="R20" s="56">
        <f t="shared" si="22"/>
        <v>-0.65034210661721903</v>
      </c>
      <c r="S20" s="56">
        <f t="shared" si="22"/>
        <v>-0.7075982261787136</v>
      </c>
      <c r="T20" s="56">
        <f t="shared" si="22"/>
        <v>-0.75547871519023135</v>
      </c>
      <c r="U20" s="56">
        <f t="shared" si="22"/>
        <v>-0.7955188234885211</v>
      </c>
      <c r="V20" s="56">
        <f t="shared" si="22"/>
        <v>-0.82900240533233038</v>
      </c>
      <c r="W20" s="56">
        <f t="shared" si="22"/>
        <v>-0.85700308516912727</v>
      </c>
      <c r="X20" s="56">
        <f t="shared" si="22"/>
        <v>-0.88041868254995992</v>
      </c>
      <c r="Y20" s="56">
        <f t="shared" si="22"/>
        <v>-0.90000000000000013</v>
      </c>
      <c r="Z20" s="57">
        <f t="shared" si="22"/>
        <v>-0.91637489690496265</v>
      </c>
      <c r="AA20" s="25"/>
      <c r="AB20" s="25"/>
      <c r="AC20" s="25"/>
    </row>
    <row r="21" spans="2:29" ht="9" customHeight="1">
      <c r="B21" s="7"/>
      <c r="C21" s="8"/>
      <c r="G21" s="7"/>
      <c r="H21" s="7"/>
      <c r="I21" s="7"/>
      <c r="J21" s="7"/>
      <c r="K21" s="58"/>
    </row>
    <row r="22" spans="2:29" ht="9" customHeight="1">
      <c r="B22" s="7"/>
      <c r="C22" s="8"/>
      <c r="D22" s="59"/>
      <c r="E22" s="59"/>
      <c r="F22" s="59"/>
      <c r="G22" s="59"/>
      <c r="H22" s="59"/>
      <c r="I22" s="59"/>
      <c r="J22" s="59"/>
      <c r="K22" s="59"/>
    </row>
    <row r="23" spans="2:29" ht="31.5" customHeight="1">
      <c r="B23" s="7"/>
      <c r="C23" s="60"/>
      <c r="D23" s="61" t="s">
        <v>30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</row>
    <row r="24" spans="2:29" ht="21" customHeight="1">
      <c r="B24" s="7"/>
      <c r="C24" s="63"/>
      <c r="D24" s="64" t="s">
        <v>31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2:29" ht="33" customHeight="1">
      <c r="B25" s="7"/>
      <c r="C25" s="314" t="s">
        <v>32</v>
      </c>
      <c r="D25" s="314" t="s">
        <v>33</v>
      </c>
      <c r="E25" s="314" t="s">
        <v>34</v>
      </c>
      <c r="F25" s="314" t="s">
        <v>35</v>
      </c>
      <c r="G25" s="314" t="s">
        <v>36</v>
      </c>
      <c r="H25" s="322" t="s">
        <v>37</v>
      </c>
      <c r="I25" s="66" t="str">
        <f t="shared" ref="I25:Z25" si="23">IF(I$8="kurzfristig","Ziele CO2 &amp; Kompetenzen","")</f>
        <v/>
      </c>
      <c r="J25" s="67" t="str">
        <f t="shared" si="23"/>
        <v/>
      </c>
      <c r="K25" s="66" t="str">
        <f t="shared" si="23"/>
        <v/>
      </c>
      <c r="L25" s="67" t="str">
        <f t="shared" si="23"/>
        <v>Ziele CO2 &amp; Kompetenzen</v>
      </c>
      <c r="M25" s="67" t="str">
        <f t="shared" si="23"/>
        <v/>
      </c>
      <c r="N25" s="67" t="str">
        <f t="shared" si="23"/>
        <v/>
      </c>
      <c r="O25" s="67" t="str">
        <f t="shared" si="23"/>
        <v/>
      </c>
      <c r="P25" s="67" t="str">
        <f t="shared" si="23"/>
        <v/>
      </c>
      <c r="Q25" s="67" t="str">
        <f t="shared" si="23"/>
        <v/>
      </c>
      <c r="R25" s="67" t="str">
        <f t="shared" si="23"/>
        <v/>
      </c>
      <c r="S25" s="67" t="str">
        <f t="shared" si="23"/>
        <v/>
      </c>
      <c r="T25" s="67" t="str">
        <f t="shared" si="23"/>
        <v/>
      </c>
      <c r="U25" s="67" t="str">
        <f t="shared" si="23"/>
        <v/>
      </c>
      <c r="V25" s="67" t="str">
        <f t="shared" si="23"/>
        <v/>
      </c>
      <c r="W25" s="67" t="str">
        <f t="shared" si="23"/>
        <v/>
      </c>
      <c r="X25" s="67" t="str">
        <f t="shared" si="23"/>
        <v/>
      </c>
      <c r="Y25" s="67" t="str">
        <f t="shared" si="23"/>
        <v/>
      </c>
      <c r="Z25" s="67" t="str">
        <f t="shared" si="23"/>
        <v/>
      </c>
    </row>
    <row r="26" spans="2:29" ht="14.25" customHeight="1">
      <c r="B26" s="7"/>
      <c r="C26" s="314"/>
      <c r="D26" s="314"/>
      <c r="E26" s="314"/>
      <c r="F26" s="314"/>
      <c r="G26" s="314"/>
      <c r="H26" s="323"/>
      <c r="I26" s="68">
        <f>$I$9</f>
        <v>2019</v>
      </c>
      <c r="J26" s="68">
        <f>J$9</f>
        <v>2022</v>
      </c>
      <c r="K26" s="68">
        <f>K$9</f>
        <v>2022</v>
      </c>
      <c r="L26" s="68">
        <f>L$9</f>
        <v>2024</v>
      </c>
      <c r="M26" s="68">
        <f>L26+2</f>
        <v>2026</v>
      </c>
      <c r="N26" s="68">
        <f>M26+2</f>
        <v>2028</v>
      </c>
      <c r="O26" s="68">
        <f>N26+2</f>
        <v>2030</v>
      </c>
      <c r="P26" s="68">
        <f>O26+2</f>
        <v>2032</v>
      </c>
      <c r="Q26" s="68">
        <f t="shared" ref="Q26:V26" si="24">P26+2</f>
        <v>2034</v>
      </c>
      <c r="R26" s="68">
        <f t="shared" si="24"/>
        <v>2036</v>
      </c>
      <c r="S26" s="68">
        <f t="shared" si="24"/>
        <v>2038</v>
      </c>
      <c r="T26" s="68">
        <f t="shared" si="24"/>
        <v>2040</v>
      </c>
      <c r="U26" s="68">
        <f t="shared" si="24"/>
        <v>2042</v>
      </c>
      <c r="V26" s="68">
        <f t="shared" si="24"/>
        <v>2044</v>
      </c>
      <c r="W26" s="68">
        <f>V26+2</f>
        <v>2046</v>
      </c>
      <c r="X26" s="68">
        <f>W26+2</f>
        <v>2048</v>
      </c>
      <c r="Y26" s="68">
        <f>X26+2</f>
        <v>2050</v>
      </c>
      <c r="Z26" s="68">
        <f>Y26+2</f>
        <v>2052</v>
      </c>
    </row>
    <row r="27" spans="2:29" ht="24.75" customHeight="1">
      <c r="B27" s="7"/>
      <c r="C27" s="69"/>
      <c r="D27" s="70"/>
      <c r="E27" s="71"/>
      <c r="F27" s="71"/>
      <c r="G27" s="71"/>
      <c r="H27" s="72" t="s">
        <v>38</v>
      </c>
      <c r="I27" s="73">
        <f>SUM(I28:I57)</f>
        <v>0</v>
      </c>
      <c r="J27" s="73">
        <f t="shared" ref="J27:Z27" si="25">SUM(J28:J57)</f>
        <v>0</v>
      </c>
      <c r="K27" s="73">
        <f t="shared" si="25"/>
        <v>0</v>
      </c>
      <c r="L27" s="73">
        <f t="shared" si="25"/>
        <v>0</v>
      </c>
      <c r="M27" s="73">
        <f t="shared" si="25"/>
        <v>0</v>
      </c>
      <c r="N27" s="73">
        <f t="shared" si="25"/>
        <v>0</v>
      </c>
      <c r="O27" s="73">
        <f t="shared" si="25"/>
        <v>0</v>
      </c>
      <c r="P27" s="73">
        <f t="shared" si="25"/>
        <v>0</v>
      </c>
      <c r="Q27" s="73">
        <f t="shared" si="25"/>
        <v>0</v>
      </c>
      <c r="R27" s="73">
        <f t="shared" si="25"/>
        <v>0</v>
      </c>
      <c r="S27" s="73">
        <f t="shared" si="25"/>
        <v>0</v>
      </c>
      <c r="T27" s="73">
        <f t="shared" si="25"/>
        <v>0</v>
      </c>
      <c r="U27" s="73">
        <f t="shared" si="25"/>
        <v>0</v>
      </c>
      <c r="V27" s="73">
        <f t="shared" si="25"/>
        <v>0</v>
      </c>
      <c r="W27" s="73">
        <f t="shared" si="25"/>
        <v>0</v>
      </c>
      <c r="X27" s="73">
        <f t="shared" si="25"/>
        <v>0</v>
      </c>
      <c r="Y27" s="73">
        <f t="shared" si="25"/>
        <v>0</v>
      </c>
      <c r="Z27" s="73">
        <f t="shared" si="25"/>
        <v>0</v>
      </c>
    </row>
    <row r="28" spans="2:29" ht="29.25" customHeight="1">
      <c r="B28" s="7"/>
      <c r="C28" s="308" t="s">
        <v>39</v>
      </c>
      <c r="D28" s="310" t="s">
        <v>40</v>
      </c>
      <c r="E28" s="312">
        <v>2021</v>
      </c>
      <c r="F28" s="312" t="s">
        <v>4</v>
      </c>
      <c r="G28" s="312" t="s">
        <v>41</v>
      </c>
      <c r="H28" s="312" t="s">
        <v>42</v>
      </c>
      <c r="I28" s="74"/>
      <c r="J28" s="74">
        <f t="shared" ref="J28:J57" si="26">I28</f>
        <v>0</v>
      </c>
      <c r="K28" s="74">
        <f t="shared" ref="K28:Z57" si="27">J28</f>
        <v>0</v>
      </c>
      <c r="L28" s="74">
        <f t="shared" si="27"/>
        <v>0</v>
      </c>
      <c r="M28" s="74">
        <f t="shared" si="27"/>
        <v>0</v>
      </c>
      <c r="N28" s="74">
        <f t="shared" si="27"/>
        <v>0</v>
      </c>
      <c r="O28" s="74">
        <f t="shared" si="27"/>
        <v>0</v>
      </c>
      <c r="P28" s="74">
        <f t="shared" si="27"/>
        <v>0</v>
      </c>
      <c r="Q28" s="74">
        <f t="shared" si="27"/>
        <v>0</v>
      </c>
      <c r="R28" s="74">
        <f t="shared" si="27"/>
        <v>0</v>
      </c>
      <c r="S28" s="74">
        <f t="shared" si="27"/>
        <v>0</v>
      </c>
      <c r="T28" s="74">
        <f t="shared" si="27"/>
        <v>0</v>
      </c>
      <c r="U28" s="74">
        <f t="shared" si="27"/>
        <v>0</v>
      </c>
      <c r="V28" s="74">
        <f t="shared" si="27"/>
        <v>0</v>
      </c>
      <c r="W28" s="74">
        <f t="shared" si="27"/>
        <v>0</v>
      </c>
      <c r="X28" s="74">
        <f t="shared" si="27"/>
        <v>0</v>
      </c>
      <c r="Y28" s="74">
        <f t="shared" si="27"/>
        <v>0</v>
      </c>
      <c r="Z28" s="74">
        <f t="shared" si="27"/>
        <v>0</v>
      </c>
      <c r="AB28" s="75"/>
    </row>
    <row r="29" spans="2:29" ht="29.25" customHeight="1">
      <c r="B29" s="7"/>
      <c r="C29" s="309"/>
      <c r="D29" s="311"/>
      <c r="E29" s="313"/>
      <c r="F29" s="313"/>
      <c r="G29" s="313"/>
      <c r="H29" s="313"/>
      <c r="I29" s="76" t="s">
        <v>43</v>
      </c>
      <c r="J29" s="76" t="str">
        <f t="shared" si="26"/>
        <v xml:space="preserve"> </v>
      </c>
      <c r="K29" s="76" t="str">
        <f t="shared" si="27"/>
        <v xml:space="preserve"> </v>
      </c>
      <c r="L29" s="76" t="str">
        <f t="shared" si="27"/>
        <v xml:space="preserve"> </v>
      </c>
      <c r="M29" s="76" t="str">
        <f t="shared" si="27"/>
        <v xml:space="preserve"> </v>
      </c>
      <c r="N29" s="76" t="str">
        <f t="shared" si="27"/>
        <v xml:space="preserve"> </v>
      </c>
      <c r="O29" s="76" t="str">
        <f t="shared" si="27"/>
        <v xml:space="preserve"> </v>
      </c>
      <c r="P29" s="76" t="str">
        <f t="shared" si="27"/>
        <v xml:space="preserve"> </v>
      </c>
      <c r="Q29" s="76" t="str">
        <f t="shared" si="27"/>
        <v xml:space="preserve"> </v>
      </c>
      <c r="R29" s="76" t="str">
        <f t="shared" si="27"/>
        <v xml:space="preserve"> </v>
      </c>
      <c r="S29" s="76" t="str">
        <f t="shared" si="27"/>
        <v xml:space="preserve"> </v>
      </c>
      <c r="T29" s="76" t="str">
        <f t="shared" si="27"/>
        <v xml:space="preserve"> </v>
      </c>
      <c r="U29" s="76" t="str">
        <f t="shared" si="27"/>
        <v xml:space="preserve"> </v>
      </c>
      <c r="V29" s="76" t="str">
        <f t="shared" si="27"/>
        <v xml:space="preserve"> </v>
      </c>
      <c r="W29" s="76" t="str">
        <f t="shared" si="27"/>
        <v xml:space="preserve"> </v>
      </c>
      <c r="X29" s="76" t="str">
        <f t="shared" si="27"/>
        <v xml:space="preserve"> </v>
      </c>
      <c r="Y29" s="76" t="str">
        <f t="shared" si="27"/>
        <v xml:space="preserve"> </v>
      </c>
      <c r="Z29" s="76" t="str">
        <f t="shared" si="27"/>
        <v xml:space="preserve"> </v>
      </c>
      <c r="AB29" s="75"/>
    </row>
    <row r="30" spans="2:29" ht="29.25" customHeight="1">
      <c r="B30" s="7"/>
      <c r="C30" s="308" t="s">
        <v>44</v>
      </c>
      <c r="D30" s="310" t="s">
        <v>45</v>
      </c>
      <c r="E30" s="312">
        <v>2021</v>
      </c>
      <c r="F30" s="320" t="s">
        <v>2</v>
      </c>
      <c r="G30" s="312" t="s">
        <v>46</v>
      </c>
      <c r="H30" s="312" t="s">
        <v>47</v>
      </c>
      <c r="I30" s="74"/>
      <c r="J30" s="74">
        <f t="shared" si="26"/>
        <v>0</v>
      </c>
      <c r="K30" s="74">
        <f t="shared" si="27"/>
        <v>0</v>
      </c>
      <c r="L30" s="74">
        <f t="shared" ref="L30:Y57" si="28">K30</f>
        <v>0</v>
      </c>
      <c r="M30" s="74">
        <f t="shared" ref="M30:Y30" si="29">L30</f>
        <v>0</v>
      </c>
      <c r="N30" s="74">
        <f t="shared" si="29"/>
        <v>0</v>
      </c>
      <c r="O30" s="74">
        <f t="shared" si="29"/>
        <v>0</v>
      </c>
      <c r="P30" s="74">
        <f t="shared" si="29"/>
        <v>0</v>
      </c>
      <c r="Q30" s="74">
        <f t="shared" si="29"/>
        <v>0</v>
      </c>
      <c r="R30" s="74">
        <f t="shared" si="29"/>
        <v>0</v>
      </c>
      <c r="S30" s="74">
        <f t="shared" si="29"/>
        <v>0</v>
      </c>
      <c r="T30" s="74">
        <f t="shared" si="29"/>
        <v>0</v>
      </c>
      <c r="U30" s="74">
        <f t="shared" si="29"/>
        <v>0</v>
      </c>
      <c r="V30" s="74">
        <f t="shared" si="29"/>
        <v>0</v>
      </c>
      <c r="W30" s="74">
        <f t="shared" si="29"/>
        <v>0</v>
      </c>
      <c r="X30" s="74">
        <f t="shared" si="29"/>
        <v>0</v>
      </c>
      <c r="Y30" s="74">
        <f t="shared" si="29"/>
        <v>0</v>
      </c>
      <c r="Z30" s="74">
        <f t="shared" ref="Z30:Z57" si="30">Y30</f>
        <v>0</v>
      </c>
      <c r="AB30" s="75"/>
    </row>
    <row r="31" spans="2:29" ht="29.25" customHeight="1">
      <c r="B31" s="7"/>
      <c r="C31" s="309"/>
      <c r="D31" s="311"/>
      <c r="E31" s="313"/>
      <c r="F31" s="321"/>
      <c r="G31" s="313"/>
      <c r="H31" s="313"/>
      <c r="I31" s="76" t="s">
        <v>43</v>
      </c>
      <c r="J31" s="76" t="str">
        <f t="shared" si="26"/>
        <v xml:space="preserve"> </v>
      </c>
      <c r="K31" s="76" t="str">
        <f t="shared" si="27"/>
        <v xml:space="preserve"> </v>
      </c>
      <c r="L31" s="76" t="str">
        <f t="shared" si="28"/>
        <v xml:space="preserve"> </v>
      </c>
      <c r="M31" s="76" t="str">
        <f t="shared" si="28"/>
        <v xml:space="preserve"> </v>
      </c>
      <c r="N31" s="76" t="str">
        <f t="shared" si="28"/>
        <v xml:space="preserve"> </v>
      </c>
      <c r="O31" s="76" t="str">
        <f t="shared" si="28"/>
        <v xml:space="preserve"> </v>
      </c>
      <c r="P31" s="76" t="str">
        <f t="shared" si="28"/>
        <v xml:space="preserve"> </v>
      </c>
      <c r="Q31" s="76" t="str">
        <f t="shared" si="28"/>
        <v xml:space="preserve"> </v>
      </c>
      <c r="R31" s="76" t="str">
        <f t="shared" si="28"/>
        <v xml:space="preserve"> </v>
      </c>
      <c r="S31" s="76" t="str">
        <f t="shared" si="28"/>
        <v xml:space="preserve"> </v>
      </c>
      <c r="T31" s="76" t="str">
        <f t="shared" si="28"/>
        <v xml:space="preserve"> </v>
      </c>
      <c r="U31" s="76" t="str">
        <f t="shared" si="28"/>
        <v xml:space="preserve"> </v>
      </c>
      <c r="V31" s="76" t="str">
        <f t="shared" si="28"/>
        <v xml:space="preserve"> </v>
      </c>
      <c r="W31" s="76" t="str">
        <f t="shared" si="28"/>
        <v xml:space="preserve"> </v>
      </c>
      <c r="X31" s="76" t="str">
        <f t="shared" si="28"/>
        <v xml:space="preserve"> </v>
      </c>
      <c r="Y31" s="76" t="str">
        <f t="shared" si="28"/>
        <v xml:space="preserve"> </v>
      </c>
      <c r="Z31" s="76" t="str">
        <f t="shared" si="30"/>
        <v xml:space="preserve"> </v>
      </c>
      <c r="AB31" s="75"/>
    </row>
    <row r="32" spans="2:29" ht="29.25" customHeight="1">
      <c r="B32" s="7"/>
      <c r="C32" s="308" t="s">
        <v>48</v>
      </c>
      <c r="D32" s="310" t="s">
        <v>49</v>
      </c>
      <c r="E32" s="312">
        <v>2023</v>
      </c>
      <c r="F32" s="312" t="s">
        <v>3</v>
      </c>
      <c r="G32" s="312" t="s">
        <v>50</v>
      </c>
      <c r="H32" s="312" t="s">
        <v>42</v>
      </c>
      <c r="I32" s="74"/>
      <c r="J32" s="74">
        <f t="shared" si="26"/>
        <v>0</v>
      </c>
      <c r="K32" s="74">
        <f t="shared" si="27"/>
        <v>0</v>
      </c>
      <c r="L32" s="74">
        <f t="shared" si="28"/>
        <v>0</v>
      </c>
      <c r="M32" s="74">
        <f t="shared" si="28"/>
        <v>0</v>
      </c>
      <c r="N32" s="74">
        <f t="shared" si="28"/>
        <v>0</v>
      </c>
      <c r="O32" s="74">
        <f t="shared" si="28"/>
        <v>0</v>
      </c>
      <c r="P32" s="74">
        <f t="shared" si="28"/>
        <v>0</v>
      </c>
      <c r="Q32" s="74">
        <f t="shared" si="28"/>
        <v>0</v>
      </c>
      <c r="R32" s="74">
        <f t="shared" si="28"/>
        <v>0</v>
      </c>
      <c r="S32" s="74">
        <f t="shared" si="28"/>
        <v>0</v>
      </c>
      <c r="T32" s="74">
        <f t="shared" si="28"/>
        <v>0</v>
      </c>
      <c r="U32" s="74">
        <f t="shared" si="28"/>
        <v>0</v>
      </c>
      <c r="V32" s="74">
        <f t="shared" si="28"/>
        <v>0</v>
      </c>
      <c r="W32" s="74">
        <f t="shared" si="28"/>
        <v>0</v>
      </c>
      <c r="X32" s="74">
        <f t="shared" si="28"/>
        <v>0</v>
      </c>
      <c r="Y32" s="74">
        <f t="shared" si="28"/>
        <v>0</v>
      </c>
      <c r="Z32" s="74">
        <f t="shared" si="30"/>
        <v>0</v>
      </c>
      <c r="AB32" s="75"/>
    </row>
    <row r="33" spans="2:28" ht="29.25" customHeight="1">
      <c r="B33" s="7"/>
      <c r="C33" s="309"/>
      <c r="D33" s="311"/>
      <c r="E33" s="313"/>
      <c r="F33" s="313"/>
      <c r="G33" s="313"/>
      <c r="H33" s="313"/>
      <c r="I33" s="76" t="s">
        <v>43</v>
      </c>
      <c r="J33" s="76" t="str">
        <f t="shared" si="26"/>
        <v xml:space="preserve"> </v>
      </c>
      <c r="K33" s="76" t="str">
        <f t="shared" si="27"/>
        <v xml:space="preserve"> </v>
      </c>
      <c r="L33" s="76" t="str">
        <f t="shared" si="28"/>
        <v xml:space="preserve"> </v>
      </c>
      <c r="M33" s="76" t="str">
        <f t="shared" ref="M33:M57" si="31">L33</f>
        <v xml:space="preserve"> </v>
      </c>
      <c r="N33" s="76" t="str">
        <f t="shared" ref="N33:N57" si="32">M33</f>
        <v xml:space="preserve"> </v>
      </c>
      <c r="O33" s="76" t="str">
        <f t="shared" ref="O33:O57" si="33">N33</f>
        <v xml:space="preserve"> </v>
      </c>
      <c r="P33" s="76" t="str">
        <f t="shared" ref="P33:P57" si="34">O33</f>
        <v xml:space="preserve"> </v>
      </c>
      <c r="Q33" s="76" t="str">
        <f t="shared" ref="Q33:Q57" si="35">P33</f>
        <v xml:space="preserve"> </v>
      </c>
      <c r="R33" s="76" t="str">
        <f t="shared" ref="R33:R57" si="36">Q33</f>
        <v xml:space="preserve"> </v>
      </c>
      <c r="S33" s="76" t="str">
        <f t="shared" ref="S33:S57" si="37">R33</f>
        <v xml:space="preserve"> </v>
      </c>
      <c r="T33" s="76" t="str">
        <f t="shared" ref="T33:T57" si="38">S33</f>
        <v xml:space="preserve"> </v>
      </c>
      <c r="U33" s="76" t="str">
        <f t="shared" ref="U33:U57" si="39">T33</f>
        <v xml:space="preserve"> </v>
      </c>
      <c r="V33" s="76" t="str">
        <f t="shared" ref="V33:V57" si="40">U33</f>
        <v xml:space="preserve"> </v>
      </c>
      <c r="W33" s="76" t="str">
        <f t="shared" ref="W33:W57" si="41">V33</f>
        <v xml:space="preserve"> </v>
      </c>
      <c r="X33" s="76" t="str">
        <f t="shared" ref="X33:X57" si="42">W33</f>
        <v xml:space="preserve"> </v>
      </c>
      <c r="Y33" s="76" t="str">
        <f t="shared" ref="Y33:Y57" si="43">X33</f>
        <v xml:space="preserve"> </v>
      </c>
      <c r="Z33" s="76" t="str">
        <f t="shared" si="30"/>
        <v xml:space="preserve"> </v>
      </c>
      <c r="AB33" s="75"/>
    </row>
    <row r="34" spans="2:28" ht="29.25" customHeight="1">
      <c r="B34" s="7"/>
      <c r="C34" s="308" t="s">
        <v>51</v>
      </c>
      <c r="D34" s="310" t="s">
        <v>52</v>
      </c>
      <c r="E34" s="312">
        <v>2023</v>
      </c>
      <c r="F34" s="312" t="s">
        <v>0</v>
      </c>
      <c r="G34" s="312" t="s">
        <v>53</v>
      </c>
      <c r="H34" s="312" t="s">
        <v>54</v>
      </c>
      <c r="I34" s="74"/>
      <c r="J34" s="74">
        <f t="shared" si="26"/>
        <v>0</v>
      </c>
      <c r="K34" s="74">
        <f t="shared" si="27"/>
        <v>0</v>
      </c>
      <c r="L34" s="74">
        <f t="shared" si="28"/>
        <v>0</v>
      </c>
      <c r="M34" s="74">
        <f t="shared" si="31"/>
        <v>0</v>
      </c>
      <c r="N34" s="74">
        <f t="shared" si="32"/>
        <v>0</v>
      </c>
      <c r="O34" s="74">
        <f t="shared" si="33"/>
        <v>0</v>
      </c>
      <c r="P34" s="74">
        <f t="shared" si="34"/>
        <v>0</v>
      </c>
      <c r="Q34" s="74">
        <f t="shared" si="35"/>
        <v>0</v>
      </c>
      <c r="R34" s="74">
        <f t="shared" si="36"/>
        <v>0</v>
      </c>
      <c r="S34" s="74">
        <f t="shared" si="37"/>
        <v>0</v>
      </c>
      <c r="T34" s="74">
        <f t="shared" si="38"/>
        <v>0</v>
      </c>
      <c r="U34" s="74">
        <f t="shared" si="39"/>
        <v>0</v>
      </c>
      <c r="V34" s="74">
        <f t="shared" si="40"/>
        <v>0</v>
      </c>
      <c r="W34" s="74">
        <f t="shared" si="41"/>
        <v>0</v>
      </c>
      <c r="X34" s="74">
        <f t="shared" si="42"/>
        <v>0</v>
      </c>
      <c r="Y34" s="74">
        <f t="shared" si="43"/>
        <v>0</v>
      </c>
      <c r="Z34" s="74">
        <f t="shared" si="30"/>
        <v>0</v>
      </c>
      <c r="AB34" s="75"/>
    </row>
    <row r="35" spans="2:28" ht="29.25" customHeight="1">
      <c r="B35" s="7"/>
      <c r="C35" s="309"/>
      <c r="D35" s="311"/>
      <c r="E35" s="313"/>
      <c r="F35" s="313"/>
      <c r="G35" s="313"/>
      <c r="H35" s="313"/>
      <c r="I35" s="76" t="s">
        <v>43</v>
      </c>
      <c r="J35" s="76" t="str">
        <f t="shared" si="26"/>
        <v xml:space="preserve"> </v>
      </c>
      <c r="K35" s="76" t="str">
        <f t="shared" si="27"/>
        <v xml:space="preserve"> </v>
      </c>
      <c r="L35" s="76" t="str">
        <f t="shared" si="28"/>
        <v xml:space="preserve"> </v>
      </c>
      <c r="M35" s="76" t="str">
        <f t="shared" si="31"/>
        <v xml:space="preserve"> </v>
      </c>
      <c r="N35" s="76" t="str">
        <f t="shared" si="32"/>
        <v xml:space="preserve"> </v>
      </c>
      <c r="O35" s="76" t="str">
        <f t="shared" si="33"/>
        <v xml:space="preserve"> </v>
      </c>
      <c r="P35" s="76" t="str">
        <f t="shared" si="34"/>
        <v xml:space="preserve"> </v>
      </c>
      <c r="Q35" s="76" t="str">
        <f t="shared" si="35"/>
        <v xml:space="preserve"> </v>
      </c>
      <c r="R35" s="76" t="str">
        <f t="shared" si="36"/>
        <v xml:space="preserve"> </v>
      </c>
      <c r="S35" s="76" t="str">
        <f t="shared" si="37"/>
        <v xml:space="preserve"> </v>
      </c>
      <c r="T35" s="76" t="str">
        <f t="shared" si="38"/>
        <v xml:space="preserve"> </v>
      </c>
      <c r="U35" s="76" t="str">
        <f t="shared" si="39"/>
        <v xml:space="preserve"> </v>
      </c>
      <c r="V35" s="76" t="str">
        <f t="shared" si="40"/>
        <v xml:space="preserve"> </v>
      </c>
      <c r="W35" s="76" t="str">
        <f t="shared" si="41"/>
        <v xml:space="preserve"> </v>
      </c>
      <c r="X35" s="76" t="str">
        <f t="shared" si="42"/>
        <v xml:space="preserve"> </v>
      </c>
      <c r="Y35" s="76" t="str">
        <f t="shared" si="43"/>
        <v xml:space="preserve"> </v>
      </c>
      <c r="Z35" s="76" t="str">
        <f t="shared" si="30"/>
        <v xml:space="preserve"> </v>
      </c>
      <c r="AB35" s="75"/>
    </row>
    <row r="36" spans="2:28" ht="29.25" customHeight="1">
      <c r="B36" s="7"/>
      <c r="C36" s="308" t="s">
        <v>55</v>
      </c>
      <c r="D36" s="310" t="s">
        <v>56</v>
      </c>
      <c r="E36" s="312">
        <v>2021</v>
      </c>
      <c r="F36" s="312" t="s">
        <v>4</v>
      </c>
      <c r="G36" s="312" t="s">
        <v>57</v>
      </c>
      <c r="H36" s="312" t="s">
        <v>58</v>
      </c>
      <c r="I36" s="74"/>
      <c r="J36" s="74">
        <f t="shared" si="26"/>
        <v>0</v>
      </c>
      <c r="K36" s="74">
        <f t="shared" si="27"/>
        <v>0</v>
      </c>
      <c r="L36" s="74">
        <f t="shared" si="28"/>
        <v>0</v>
      </c>
      <c r="M36" s="74">
        <f t="shared" si="31"/>
        <v>0</v>
      </c>
      <c r="N36" s="74">
        <f t="shared" si="32"/>
        <v>0</v>
      </c>
      <c r="O36" s="74">
        <f t="shared" si="33"/>
        <v>0</v>
      </c>
      <c r="P36" s="74">
        <f t="shared" si="34"/>
        <v>0</v>
      </c>
      <c r="Q36" s="74">
        <f t="shared" si="35"/>
        <v>0</v>
      </c>
      <c r="R36" s="74">
        <f t="shared" si="36"/>
        <v>0</v>
      </c>
      <c r="S36" s="74">
        <f t="shared" si="37"/>
        <v>0</v>
      </c>
      <c r="T36" s="74">
        <f t="shared" si="38"/>
        <v>0</v>
      </c>
      <c r="U36" s="74">
        <f t="shared" si="39"/>
        <v>0</v>
      </c>
      <c r="V36" s="74">
        <f t="shared" si="40"/>
        <v>0</v>
      </c>
      <c r="W36" s="74">
        <f t="shared" si="41"/>
        <v>0</v>
      </c>
      <c r="X36" s="74">
        <f t="shared" si="42"/>
        <v>0</v>
      </c>
      <c r="Y36" s="74">
        <f t="shared" si="43"/>
        <v>0</v>
      </c>
      <c r="Z36" s="74">
        <f t="shared" si="30"/>
        <v>0</v>
      </c>
      <c r="AB36" s="75"/>
    </row>
    <row r="37" spans="2:28" ht="42.75" customHeight="1">
      <c r="B37" s="7"/>
      <c r="C37" s="309"/>
      <c r="D37" s="311"/>
      <c r="E37" s="313"/>
      <c r="F37" s="313"/>
      <c r="G37" s="313"/>
      <c r="H37" s="313"/>
      <c r="I37" s="76" t="s">
        <v>43</v>
      </c>
      <c r="J37" s="76" t="str">
        <f t="shared" si="26"/>
        <v xml:space="preserve"> </v>
      </c>
      <c r="K37" s="76" t="str">
        <f t="shared" si="27"/>
        <v xml:space="preserve"> </v>
      </c>
      <c r="L37" s="76" t="str">
        <f t="shared" si="28"/>
        <v xml:space="preserve"> </v>
      </c>
      <c r="M37" s="76" t="str">
        <f t="shared" si="31"/>
        <v xml:space="preserve"> </v>
      </c>
      <c r="N37" s="76" t="str">
        <f t="shared" si="32"/>
        <v xml:space="preserve"> </v>
      </c>
      <c r="O37" s="76" t="str">
        <f t="shared" si="33"/>
        <v xml:space="preserve"> </v>
      </c>
      <c r="P37" s="76" t="str">
        <f t="shared" si="34"/>
        <v xml:space="preserve"> </v>
      </c>
      <c r="Q37" s="76" t="str">
        <f t="shared" si="35"/>
        <v xml:space="preserve"> </v>
      </c>
      <c r="R37" s="76" t="str">
        <f t="shared" si="36"/>
        <v xml:space="preserve"> </v>
      </c>
      <c r="S37" s="76" t="str">
        <f t="shared" si="37"/>
        <v xml:space="preserve"> </v>
      </c>
      <c r="T37" s="76" t="str">
        <f t="shared" si="38"/>
        <v xml:space="preserve"> </v>
      </c>
      <c r="U37" s="76" t="str">
        <f t="shared" si="39"/>
        <v xml:space="preserve"> </v>
      </c>
      <c r="V37" s="76" t="str">
        <f t="shared" si="40"/>
        <v xml:space="preserve"> </v>
      </c>
      <c r="W37" s="76" t="str">
        <f t="shared" si="41"/>
        <v xml:space="preserve"> </v>
      </c>
      <c r="X37" s="76" t="str">
        <f t="shared" si="42"/>
        <v xml:space="preserve"> </v>
      </c>
      <c r="Y37" s="76" t="str">
        <f t="shared" si="43"/>
        <v xml:space="preserve"> </v>
      </c>
      <c r="Z37" s="76" t="str">
        <f t="shared" si="30"/>
        <v xml:space="preserve"> </v>
      </c>
      <c r="AB37" s="75"/>
    </row>
    <row r="38" spans="2:28" ht="29.25" customHeight="1">
      <c r="B38" s="7"/>
      <c r="C38" s="308" t="s">
        <v>59</v>
      </c>
      <c r="D38" s="310" t="s">
        <v>60</v>
      </c>
      <c r="E38" s="312">
        <v>2023</v>
      </c>
      <c r="F38" s="312" t="s">
        <v>0</v>
      </c>
      <c r="G38" s="312" t="s">
        <v>61</v>
      </c>
      <c r="H38" s="312" t="s">
        <v>304</v>
      </c>
      <c r="I38" s="74"/>
      <c r="J38" s="74">
        <f t="shared" si="26"/>
        <v>0</v>
      </c>
      <c r="K38" s="74">
        <f t="shared" si="27"/>
        <v>0</v>
      </c>
      <c r="L38" s="74">
        <f t="shared" si="28"/>
        <v>0</v>
      </c>
      <c r="M38" s="74">
        <f t="shared" si="31"/>
        <v>0</v>
      </c>
      <c r="N38" s="74">
        <f t="shared" si="32"/>
        <v>0</v>
      </c>
      <c r="O38" s="74">
        <f t="shared" si="33"/>
        <v>0</v>
      </c>
      <c r="P38" s="74">
        <f t="shared" si="34"/>
        <v>0</v>
      </c>
      <c r="Q38" s="74">
        <f t="shared" si="35"/>
        <v>0</v>
      </c>
      <c r="R38" s="74">
        <f t="shared" si="36"/>
        <v>0</v>
      </c>
      <c r="S38" s="74">
        <f t="shared" si="37"/>
        <v>0</v>
      </c>
      <c r="T38" s="74">
        <f t="shared" si="38"/>
        <v>0</v>
      </c>
      <c r="U38" s="74">
        <f t="shared" si="39"/>
        <v>0</v>
      </c>
      <c r="V38" s="74">
        <f t="shared" si="40"/>
        <v>0</v>
      </c>
      <c r="W38" s="74">
        <f t="shared" si="41"/>
        <v>0</v>
      </c>
      <c r="X38" s="74">
        <f t="shared" si="42"/>
        <v>0</v>
      </c>
      <c r="Y38" s="74">
        <f t="shared" si="43"/>
        <v>0</v>
      </c>
      <c r="Z38" s="74">
        <f t="shared" si="30"/>
        <v>0</v>
      </c>
      <c r="AB38" s="75"/>
    </row>
    <row r="39" spans="2:28" ht="29.25" customHeight="1">
      <c r="B39" s="7"/>
      <c r="C39" s="309"/>
      <c r="D39" s="311"/>
      <c r="E39" s="313"/>
      <c r="F39" s="313"/>
      <c r="G39" s="313"/>
      <c r="H39" s="313"/>
      <c r="I39" s="76" t="s">
        <v>43</v>
      </c>
      <c r="J39" s="76" t="str">
        <f t="shared" si="26"/>
        <v xml:space="preserve"> </v>
      </c>
      <c r="K39" s="76" t="str">
        <f t="shared" si="27"/>
        <v xml:space="preserve"> </v>
      </c>
      <c r="L39" s="76" t="str">
        <f t="shared" si="28"/>
        <v xml:space="preserve"> </v>
      </c>
      <c r="M39" s="76" t="str">
        <f t="shared" si="31"/>
        <v xml:space="preserve"> </v>
      </c>
      <c r="N39" s="76" t="str">
        <f t="shared" si="32"/>
        <v xml:space="preserve"> </v>
      </c>
      <c r="O39" s="76" t="str">
        <f t="shared" si="33"/>
        <v xml:space="preserve"> </v>
      </c>
      <c r="P39" s="76" t="str">
        <f t="shared" si="34"/>
        <v xml:space="preserve"> </v>
      </c>
      <c r="Q39" s="76" t="str">
        <f t="shared" si="35"/>
        <v xml:space="preserve"> </v>
      </c>
      <c r="R39" s="76" t="str">
        <f t="shared" si="36"/>
        <v xml:space="preserve"> </v>
      </c>
      <c r="S39" s="76" t="str">
        <f t="shared" si="37"/>
        <v xml:space="preserve"> </v>
      </c>
      <c r="T39" s="76" t="str">
        <f t="shared" si="38"/>
        <v xml:space="preserve"> </v>
      </c>
      <c r="U39" s="76" t="str">
        <f t="shared" si="39"/>
        <v xml:space="preserve"> </v>
      </c>
      <c r="V39" s="76" t="str">
        <f t="shared" si="40"/>
        <v xml:space="preserve"> </v>
      </c>
      <c r="W39" s="76" t="str">
        <f t="shared" si="41"/>
        <v xml:space="preserve"> </v>
      </c>
      <c r="X39" s="76" t="str">
        <f t="shared" si="42"/>
        <v xml:space="preserve"> </v>
      </c>
      <c r="Y39" s="76" t="str">
        <f t="shared" si="43"/>
        <v xml:space="preserve"> </v>
      </c>
      <c r="Z39" s="76" t="str">
        <f t="shared" si="30"/>
        <v xml:space="preserve"> </v>
      </c>
      <c r="AB39" s="75"/>
    </row>
    <row r="40" spans="2:28" ht="29.25" customHeight="1">
      <c r="B40" s="7"/>
      <c r="C40" s="308" t="s">
        <v>62</v>
      </c>
      <c r="D40" s="310" t="s">
        <v>63</v>
      </c>
      <c r="E40" s="312">
        <v>2022</v>
      </c>
      <c r="F40" s="312" t="s">
        <v>3</v>
      </c>
      <c r="G40" s="312" t="s">
        <v>46</v>
      </c>
      <c r="H40" s="312" t="s">
        <v>64</v>
      </c>
      <c r="I40" s="74"/>
      <c r="J40" s="74">
        <f t="shared" si="26"/>
        <v>0</v>
      </c>
      <c r="K40" s="74">
        <f t="shared" si="27"/>
        <v>0</v>
      </c>
      <c r="L40" s="74">
        <f t="shared" si="28"/>
        <v>0</v>
      </c>
      <c r="M40" s="74">
        <f t="shared" si="31"/>
        <v>0</v>
      </c>
      <c r="N40" s="74">
        <f t="shared" si="32"/>
        <v>0</v>
      </c>
      <c r="O40" s="74">
        <f t="shared" si="33"/>
        <v>0</v>
      </c>
      <c r="P40" s="74">
        <f t="shared" si="34"/>
        <v>0</v>
      </c>
      <c r="Q40" s="74">
        <f t="shared" si="35"/>
        <v>0</v>
      </c>
      <c r="R40" s="74">
        <f t="shared" si="36"/>
        <v>0</v>
      </c>
      <c r="S40" s="74">
        <f t="shared" si="37"/>
        <v>0</v>
      </c>
      <c r="T40" s="74">
        <f t="shared" si="38"/>
        <v>0</v>
      </c>
      <c r="U40" s="74">
        <f t="shared" si="39"/>
        <v>0</v>
      </c>
      <c r="V40" s="74">
        <f t="shared" si="40"/>
        <v>0</v>
      </c>
      <c r="W40" s="74">
        <f t="shared" si="41"/>
        <v>0</v>
      </c>
      <c r="X40" s="74">
        <f t="shared" si="42"/>
        <v>0</v>
      </c>
      <c r="Y40" s="74">
        <f t="shared" si="43"/>
        <v>0</v>
      </c>
      <c r="Z40" s="74">
        <f t="shared" si="30"/>
        <v>0</v>
      </c>
      <c r="AB40" s="75"/>
    </row>
    <row r="41" spans="2:28" ht="29.25" customHeight="1">
      <c r="B41" s="7"/>
      <c r="C41" s="309"/>
      <c r="D41" s="311"/>
      <c r="E41" s="313"/>
      <c r="F41" s="313" t="s">
        <v>3</v>
      </c>
      <c r="G41" s="313"/>
      <c r="H41" s="313"/>
      <c r="I41" s="76" t="s">
        <v>43</v>
      </c>
      <c r="J41" s="76" t="str">
        <f t="shared" si="26"/>
        <v xml:space="preserve"> </v>
      </c>
      <c r="K41" s="76" t="str">
        <f t="shared" si="27"/>
        <v xml:space="preserve"> </v>
      </c>
      <c r="L41" s="76" t="str">
        <f t="shared" si="28"/>
        <v xml:space="preserve"> </v>
      </c>
      <c r="M41" s="76" t="str">
        <f t="shared" si="31"/>
        <v xml:space="preserve"> </v>
      </c>
      <c r="N41" s="76" t="str">
        <f t="shared" si="32"/>
        <v xml:space="preserve"> </v>
      </c>
      <c r="O41" s="76" t="str">
        <f t="shared" si="33"/>
        <v xml:space="preserve"> </v>
      </c>
      <c r="P41" s="76" t="str">
        <f t="shared" si="34"/>
        <v xml:space="preserve"> </v>
      </c>
      <c r="Q41" s="76" t="str">
        <f t="shared" si="35"/>
        <v xml:space="preserve"> </v>
      </c>
      <c r="R41" s="76" t="str">
        <f t="shared" si="36"/>
        <v xml:space="preserve"> </v>
      </c>
      <c r="S41" s="76" t="str">
        <f t="shared" si="37"/>
        <v xml:space="preserve"> </v>
      </c>
      <c r="T41" s="76" t="str">
        <f t="shared" si="38"/>
        <v xml:space="preserve"> </v>
      </c>
      <c r="U41" s="76" t="str">
        <f t="shared" si="39"/>
        <v xml:space="preserve"> </v>
      </c>
      <c r="V41" s="76" t="str">
        <f t="shared" si="40"/>
        <v xml:space="preserve"> </v>
      </c>
      <c r="W41" s="76" t="str">
        <f t="shared" si="41"/>
        <v xml:space="preserve"> </v>
      </c>
      <c r="X41" s="76" t="str">
        <f t="shared" si="42"/>
        <v xml:space="preserve"> </v>
      </c>
      <c r="Y41" s="76" t="str">
        <f t="shared" si="43"/>
        <v xml:space="preserve"> </v>
      </c>
      <c r="Z41" s="76" t="str">
        <f t="shared" si="30"/>
        <v xml:space="preserve"> </v>
      </c>
      <c r="AB41" s="75"/>
    </row>
    <row r="42" spans="2:28" ht="29.25" customHeight="1">
      <c r="B42" s="7"/>
      <c r="C42" s="308" t="s">
        <v>65</v>
      </c>
      <c r="D42" s="310" t="s">
        <v>66</v>
      </c>
      <c r="E42" s="312">
        <v>2021</v>
      </c>
      <c r="F42" s="312" t="s">
        <v>1</v>
      </c>
      <c r="G42" s="312" t="s">
        <v>67</v>
      </c>
      <c r="H42" s="312" t="s">
        <v>42</v>
      </c>
      <c r="I42" s="74"/>
      <c r="J42" s="74">
        <f t="shared" si="26"/>
        <v>0</v>
      </c>
      <c r="K42" s="74">
        <f t="shared" si="27"/>
        <v>0</v>
      </c>
      <c r="L42" s="74">
        <f t="shared" si="28"/>
        <v>0</v>
      </c>
      <c r="M42" s="74">
        <f t="shared" si="31"/>
        <v>0</v>
      </c>
      <c r="N42" s="74">
        <f t="shared" si="32"/>
        <v>0</v>
      </c>
      <c r="O42" s="74"/>
      <c r="P42" s="74">
        <f t="shared" si="34"/>
        <v>0</v>
      </c>
      <c r="Q42" s="74">
        <f t="shared" si="35"/>
        <v>0</v>
      </c>
      <c r="R42" s="74">
        <f t="shared" si="36"/>
        <v>0</v>
      </c>
      <c r="S42" s="74">
        <f t="shared" si="37"/>
        <v>0</v>
      </c>
      <c r="T42" s="74">
        <f t="shared" si="38"/>
        <v>0</v>
      </c>
      <c r="U42" s="74">
        <f t="shared" si="39"/>
        <v>0</v>
      </c>
      <c r="V42" s="74">
        <f t="shared" si="40"/>
        <v>0</v>
      </c>
      <c r="W42" s="74">
        <f t="shared" si="41"/>
        <v>0</v>
      </c>
      <c r="X42" s="74">
        <f t="shared" si="42"/>
        <v>0</v>
      </c>
      <c r="Y42" s="74">
        <f t="shared" si="43"/>
        <v>0</v>
      </c>
      <c r="Z42" s="74">
        <f t="shared" si="30"/>
        <v>0</v>
      </c>
      <c r="AB42" s="75"/>
    </row>
    <row r="43" spans="2:28" ht="29.25" customHeight="1">
      <c r="B43" s="7"/>
      <c r="C43" s="309"/>
      <c r="D43" s="311"/>
      <c r="E43" s="313"/>
      <c r="F43" s="313"/>
      <c r="G43" s="313"/>
      <c r="H43" s="313"/>
      <c r="I43" s="76" t="s">
        <v>43</v>
      </c>
      <c r="J43" s="76" t="str">
        <f t="shared" si="26"/>
        <v xml:space="preserve"> </v>
      </c>
      <c r="K43" s="76" t="str">
        <f t="shared" si="27"/>
        <v xml:space="preserve"> </v>
      </c>
      <c r="L43" s="76" t="str">
        <f t="shared" si="28"/>
        <v xml:space="preserve"> </v>
      </c>
      <c r="M43" s="76" t="str">
        <f t="shared" si="31"/>
        <v xml:space="preserve"> </v>
      </c>
      <c r="N43" s="76" t="str">
        <f t="shared" si="32"/>
        <v xml:space="preserve"> </v>
      </c>
      <c r="O43" s="76" t="str">
        <f t="shared" si="33"/>
        <v xml:space="preserve"> </v>
      </c>
      <c r="P43" s="76" t="str">
        <f t="shared" si="34"/>
        <v xml:space="preserve"> </v>
      </c>
      <c r="Q43" s="76" t="str">
        <f t="shared" si="35"/>
        <v xml:space="preserve"> </v>
      </c>
      <c r="R43" s="76" t="str">
        <f t="shared" si="36"/>
        <v xml:space="preserve"> </v>
      </c>
      <c r="S43" s="76" t="str">
        <f t="shared" si="37"/>
        <v xml:space="preserve"> </v>
      </c>
      <c r="T43" s="76" t="str">
        <f t="shared" si="38"/>
        <v xml:space="preserve"> </v>
      </c>
      <c r="U43" s="76" t="str">
        <f t="shared" si="39"/>
        <v xml:space="preserve"> </v>
      </c>
      <c r="V43" s="76" t="str">
        <f t="shared" si="40"/>
        <v xml:space="preserve"> </v>
      </c>
      <c r="W43" s="76" t="str">
        <f t="shared" si="41"/>
        <v xml:space="preserve"> </v>
      </c>
      <c r="X43" s="76" t="str">
        <f t="shared" si="42"/>
        <v xml:space="preserve"> </v>
      </c>
      <c r="Y43" s="76" t="str">
        <f t="shared" si="43"/>
        <v xml:space="preserve"> </v>
      </c>
      <c r="Z43" s="76" t="str">
        <f t="shared" si="30"/>
        <v xml:space="preserve"> </v>
      </c>
      <c r="AB43" s="75"/>
    </row>
    <row r="44" spans="2:28" ht="29.25" customHeight="1">
      <c r="B44" s="7"/>
      <c r="C44" s="308" t="s">
        <v>68</v>
      </c>
      <c r="D44" s="310" t="s">
        <v>69</v>
      </c>
      <c r="E44" s="312">
        <v>2022</v>
      </c>
      <c r="F44" s="312" t="s">
        <v>3</v>
      </c>
      <c r="G44" s="312" t="s">
        <v>70</v>
      </c>
      <c r="H44" s="312" t="s">
        <v>71</v>
      </c>
      <c r="I44" s="74"/>
      <c r="J44" s="74">
        <f t="shared" si="26"/>
        <v>0</v>
      </c>
      <c r="K44" s="74">
        <f t="shared" si="27"/>
        <v>0</v>
      </c>
      <c r="L44" s="74">
        <f t="shared" si="28"/>
        <v>0</v>
      </c>
      <c r="M44" s="74">
        <f t="shared" si="31"/>
        <v>0</v>
      </c>
      <c r="N44" s="74">
        <f t="shared" si="32"/>
        <v>0</v>
      </c>
      <c r="O44" s="74">
        <f t="shared" si="33"/>
        <v>0</v>
      </c>
      <c r="P44" s="74">
        <f t="shared" si="34"/>
        <v>0</v>
      </c>
      <c r="Q44" s="74">
        <f t="shared" si="35"/>
        <v>0</v>
      </c>
      <c r="R44" s="74">
        <f t="shared" si="36"/>
        <v>0</v>
      </c>
      <c r="S44" s="74">
        <f t="shared" si="37"/>
        <v>0</v>
      </c>
      <c r="T44" s="74">
        <f t="shared" si="38"/>
        <v>0</v>
      </c>
      <c r="U44" s="74">
        <f t="shared" si="39"/>
        <v>0</v>
      </c>
      <c r="V44" s="74">
        <f t="shared" si="40"/>
        <v>0</v>
      </c>
      <c r="W44" s="74">
        <f t="shared" si="41"/>
        <v>0</v>
      </c>
      <c r="X44" s="74">
        <f t="shared" si="42"/>
        <v>0</v>
      </c>
      <c r="Y44" s="74">
        <f t="shared" si="43"/>
        <v>0</v>
      </c>
      <c r="Z44" s="74">
        <f t="shared" si="30"/>
        <v>0</v>
      </c>
      <c r="AB44" s="75"/>
    </row>
    <row r="45" spans="2:28" ht="29.25" customHeight="1">
      <c r="B45" s="7"/>
      <c r="C45" s="309"/>
      <c r="D45" s="311"/>
      <c r="E45" s="313"/>
      <c r="F45" s="313" t="s">
        <v>3</v>
      </c>
      <c r="G45" s="313"/>
      <c r="H45" s="313"/>
      <c r="I45" s="76" t="s">
        <v>43</v>
      </c>
      <c r="J45" s="76" t="str">
        <f t="shared" si="26"/>
        <v xml:space="preserve"> </v>
      </c>
      <c r="K45" s="76" t="str">
        <f t="shared" si="27"/>
        <v xml:space="preserve"> </v>
      </c>
      <c r="L45" s="76" t="str">
        <f t="shared" si="28"/>
        <v xml:space="preserve"> </v>
      </c>
      <c r="M45" s="76" t="str">
        <f t="shared" si="31"/>
        <v xml:space="preserve"> </v>
      </c>
      <c r="N45" s="76" t="str">
        <f t="shared" si="32"/>
        <v xml:space="preserve"> </v>
      </c>
      <c r="O45" s="76" t="str">
        <f t="shared" si="33"/>
        <v xml:space="preserve"> </v>
      </c>
      <c r="P45" s="76" t="str">
        <f t="shared" si="34"/>
        <v xml:space="preserve"> </v>
      </c>
      <c r="Q45" s="76" t="str">
        <f t="shared" si="35"/>
        <v xml:space="preserve"> </v>
      </c>
      <c r="R45" s="76" t="str">
        <f t="shared" si="36"/>
        <v xml:space="preserve"> </v>
      </c>
      <c r="S45" s="76" t="str">
        <f t="shared" si="37"/>
        <v xml:space="preserve"> </v>
      </c>
      <c r="T45" s="76" t="str">
        <f t="shared" si="38"/>
        <v xml:space="preserve"> </v>
      </c>
      <c r="U45" s="76" t="str">
        <f t="shared" si="39"/>
        <v xml:space="preserve"> </v>
      </c>
      <c r="V45" s="76" t="str">
        <f t="shared" si="40"/>
        <v xml:space="preserve"> </v>
      </c>
      <c r="W45" s="76" t="str">
        <f t="shared" si="41"/>
        <v xml:space="preserve"> </v>
      </c>
      <c r="X45" s="76" t="str">
        <f t="shared" si="42"/>
        <v xml:space="preserve"> </v>
      </c>
      <c r="Y45" s="76" t="str">
        <f t="shared" si="43"/>
        <v xml:space="preserve"> </v>
      </c>
      <c r="Z45" s="76" t="str">
        <f t="shared" si="30"/>
        <v xml:space="preserve"> </v>
      </c>
      <c r="AB45" s="75"/>
    </row>
    <row r="46" spans="2:28" ht="29.25" customHeight="1">
      <c r="B46" s="7"/>
      <c r="C46" s="308" t="s">
        <v>72</v>
      </c>
      <c r="D46" s="310" t="s">
        <v>73</v>
      </c>
      <c r="E46" s="312">
        <v>2022</v>
      </c>
      <c r="F46" s="312" t="s">
        <v>3</v>
      </c>
      <c r="G46" s="312" t="s">
        <v>70</v>
      </c>
      <c r="H46" s="312" t="s">
        <v>74</v>
      </c>
      <c r="I46" s="74"/>
      <c r="J46" s="74">
        <f t="shared" si="26"/>
        <v>0</v>
      </c>
      <c r="K46" s="74">
        <f t="shared" si="27"/>
        <v>0</v>
      </c>
      <c r="L46" s="74">
        <f t="shared" si="28"/>
        <v>0</v>
      </c>
      <c r="M46" s="74">
        <f t="shared" si="31"/>
        <v>0</v>
      </c>
      <c r="N46" s="74">
        <f t="shared" si="32"/>
        <v>0</v>
      </c>
      <c r="O46" s="74">
        <f t="shared" si="33"/>
        <v>0</v>
      </c>
      <c r="P46" s="74">
        <f t="shared" si="34"/>
        <v>0</v>
      </c>
      <c r="Q46" s="74">
        <f t="shared" si="35"/>
        <v>0</v>
      </c>
      <c r="R46" s="74">
        <f t="shared" si="36"/>
        <v>0</v>
      </c>
      <c r="S46" s="74">
        <f t="shared" si="37"/>
        <v>0</v>
      </c>
      <c r="T46" s="74">
        <f t="shared" si="38"/>
        <v>0</v>
      </c>
      <c r="U46" s="74">
        <f t="shared" si="39"/>
        <v>0</v>
      </c>
      <c r="V46" s="74">
        <f t="shared" si="40"/>
        <v>0</v>
      </c>
      <c r="W46" s="74">
        <f t="shared" si="41"/>
        <v>0</v>
      </c>
      <c r="X46" s="74">
        <f t="shared" si="42"/>
        <v>0</v>
      </c>
      <c r="Y46" s="74">
        <f t="shared" si="43"/>
        <v>0</v>
      </c>
      <c r="Z46" s="74">
        <f t="shared" si="30"/>
        <v>0</v>
      </c>
      <c r="AB46" s="75"/>
    </row>
    <row r="47" spans="2:28" ht="29.25" customHeight="1">
      <c r="B47" s="7"/>
      <c r="C47" s="309"/>
      <c r="D47" s="311"/>
      <c r="E47" s="313"/>
      <c r="F47" s="313"/>
      <c r="G47" s="313"/>
      <c r="H47" s="313"/>
      <c r="I47" s="76" t="s">
        <v>43</v>
      </c>
      <c r="J47" s="76" t="str">
        <f t="shared" si="26"/>
        <v xml:space="preserve"> </v>
      </c>
      <c r="K47" s="76" t="str">
        <f t="shared" si="27"/>
        <v xml:space="preserve"> </v>
      </c>
      <c r="L47" s="76" t="str">
        <f t="shared" si="28"/>
        <v xml:space="preserve"> </v>
      </c>
      <c r="M47" s="76" t="str">
        <f t="shared" si="31"/>
        <v xml:space="preserve"> </v>
      </c>
      <c r="N47" s="76" t="str">
        <f t="shared" si="32"/>
        <v xml:space="preserve"> </v>
      </c>
      <c r="O47" s="76" t="str">
        <f t="shared" si="33"/>
        <v xml:space="preserve"> </v>
      </c>
      <c r="P47" s="76" t="str">
        <f t="shared" si="34"/>
        <v xml:space="preserve"> </v>
      </c>
      <c r="Q47" s="76" t="str">
        <f t="shared" si="35"/>
        <v xml:space="preserve"> </v>
      </c>
      <c r="R47" s="76" t="str">
        <f t="shared" si="36"/>
        <v xml:space="preserve"> </v>
      </c>
      <c r="S47" s="76" t="str">
        <f t="shared" si="37"/>
        <v xml:space="preserve"> </v>
      </c>
      <c r="T47" s="76" t="str">
        <f t="shared" si="38"/>
        <v xml:space="preserve"> </v>
      </c>
      <c r="U47" s="76" t="str">
        <f t="shared" si="39"/>
        <v xml:space="preserve"> </v>
      </c>
      <c r="V47" s="76" t="str">
        <f t="shared" si="40"/>
        <v xml:space="preserve"> </v>
      </c>
      <c r="W47" s="76" t="str">
        <f t="shared" si="41"/>
        <v xml:space="preserve"> </v>
      </c>
      <c r="X47" s="76" t="str">
        <f t="shared" si="42"/>
        <v xml:space="preserve"> </v>
      </c>
      <c r="Y47" s="76" t="str">
        <f t="shared" si="43"/>
        <v xml:space="preserve"> </v>
      </c>
      <c r="Z47" s="76" t="str">
        <f t="shared" si="30"/>
        <v xml:space="preserve"> </v>
      </c>
      <c r="AB47" s="75"/>
    </row>
    <row r="48" spans="2:28" ht="29.25" customHeight="1">
      <c r="B48" s="7"/>
      <c r="C48" s="308" t="s">
        <v>75</v>
      </c>
      <c r="D48" s="310" t="s">
        <v>76</v>
      </c>
      <c r="E48" s="312">
        <v>2022</v>
      </c>
      <c r="F48" s="312" t="s">
        <v>1</v>
      </c>
      <c r="G48" s="312" t="s">
        <v>70</v>
      </c>
      <c r="H48" s="312" t="s">
        <v>77</v>
      </c>
      <c r="I48" s="74"/>
      <c r="J48" s="74">
        <f t="shared" si="26"/>
        <v>0</v>
      </c>
      <c r="K48" s="74">
        <f t="shared" si="27"/>
        <v>0</v>
      </c>
      <c r="L48" s="74">
        <f t="shared" si="28"/>
        <v>0</v>
      </c>
      <c r="M48" s="74">
        <f t="shared" si="31"/>
        <v>0</v>
      </c>
      <c r="N48" s="74">
        <f t="shared" si="32"/>
        <v>0</v>
      </c>
      <c r="O48" s="74">
        <f t="shared" si="33"/>
        <v>0</v>
      </c>
      <c r="P48" s="74">
        <f t="shared" si="34"/>
        <v>0</v>
      </c>
      <c r="Q48" s="74">
        <f t="shared" si="35"/>
        <v>0</v>
      </c>
      <c r="R48" s="74">
        <f t="shared" si="36"/>
        <v>0</v>
      </c>
      <c r="S48" s="74">
        <f t="shared" si="37"/>
        <v>0</v>
      </c>
      <c r="T48" s="74">
        <f t="shared" si="38"/>
        <v>0</v>
      </c>
      <c r="U48" s="74">
        <f t="shared" si="39"/>
        <v>0</v>
      </c>
      <c r="V48" s="74">
        <f t="shared" si="40"/>
        <v>0</v>
      </c>
      <c r="W48" s="74">
        <f t="shared" si="41"/>
        <v>0</v>
      </c>
      <c r="X48" s="74">
        <f t="shared" si="42"/>
        <v>0</v>
      </c>
      <c r="Y48" s="74">
        <f t="shared" si="43"/>
        <v>0</v>
      </c>
      <c r="Z48" s="74">
        <f t="shared" si="30"/>
        <v>0</v>
      </c>
      <c r="AB48" s="75"/>
    </row>
    <row r="49" spans="2:28" ht="29.25" customHeight="1">
      <c r="B49" s="7"/>
      <c r="C49" s="309"/>
      <c r="D49" s="311"/>
      <c r="E49" s="313"/>
      <c r="F49" s="313"/>
      <c r="G49" s="313"/>
      <c r="H49" s="313"/>
      <c r="I49" s="76" t="s">
        <v>43</v>
      </c>
      <c r="J49" s="76" t="str">
        <f t="shared" si="26"/>
        <v xml:space="preserve"> </v>
      </c>
      <c r="K49" s="76" t="str">
        <f t="shared" si="27"/>
        <v xml:space="preserve"> </v>
      </c>
      <c r="L49" s="76" t="str">
        <f t="shared" si="28"/>
        <v xml:space="preserve"> </v>
      </c>
      <c r="M49" s="76" t="str">
        <f t="shared" si="31"/>
        <v xml:space="preserve"> </v>
      </c>
      <c r="N49" s="76" t="str">
        <f t="shared" si="32"/>
        <v xml:space="preserve"> </v>
      </c>
      <c r="O49" s="76" t="str">
        <f t="shared" si="33"/>
        <v xml:space="preserve"> </v>
      </c>
      <c r="P49" s="76" t="str">
        <f t="shared" si="34"/>
        <v xml:space="preserve"> </v>
      </c>
      <c r="Q49" s="76" t="str">
        <f t="shared" si="35"/>
        <v xml:space="preserve"> </v>
      </c>
      <c r="R49" s="76" t="str">
        <f t="shared" si="36"/>
        <v xml:space="preserve"> </v>
      </c>
      <c r="S49" s="76" t="str">
        <f t="shared" si="37"/>
        <v xml:space="preserve"> </v>
      </c>
      <c r="T49" s="76" t="str">
        <f t="shared" si="38"/>
        <v xml:space="preserve"> </v>
      </c>
      <c r="U49" s="76" t="str">
        <f t="shared" si="39"/>
        <v xml:space="preserve"> </v>
      </c>
      <c r="V49" s="76" t="str">
        <f t="shared" si="40"/>
        <v xml:space="preserve"> </v>
      </c>
      <c r="W49" s="76" t="str">
        <f t="shared" si="41"/>
        <v xml:space="preserve"> </v>
      </c>
      <c r="X49" s="76" t="str">
        <f t="shared" si="42"/>
        <v xml:space="preserve"> </v>
      </c>
      <c r="Y49" s="76" t="str">
        <f t="shared" si="43"/>
        <v xml:space="preserve"> </v>
      </c>
      <c r="Z49" s="76" t="str">
        <f t="shared" si="30"/>
        <v xml:space="preserve"> </v>
      </c>
      <c r="AB49" s="75"/>
    </row>
    <row r="50" spans="2:28" ht="29.25" customHeight="1">
      <c r="B50" s="7"/>
      <c r="C50" s="308" t="s">
        <v>78</v>
      </c>
      <c r="D50" s="317" t="s">
        <v>308</v>
      </c>
      <c r="E50" s="312">
        <v>2028</v>
      </c>
      <c r="F50" s="312" t="s">
        <v>0</v>
      </c>
      <c r="G50" s="319" t="s">
        <v>309</v>
      </c>
      <c r="H50" s="319" t="s">
        <v>310</v>
      </c>
      <c r="I50" s="74"/>
      <c r="J50" s="74">
        <f t="shared" si="26"/>
        <v>0</v>
      </c>
      <c r="K50" s="74">
        <f t="shared" si="27"/>
        <v>0</v>
      </c>
      <c r="L50" s="74">
        <f t="shared" si="28"/>
        <v>0</v>
      </c>
      <c r="M50" s="74">
        <f t="shared" si="31"/>
        <v>0</v>
      </c>
      <c r="N50" s="74">
        <f t="shared" si="32"/>
        <v>0</v>
      </c>
      <c r="O50" s="74">
        <f t="shared" si="33"/>
        <v>0</v>
      </c>
      <c r="P50" s="74">
        <f t="shared" si="34"/>
        <v>0</v>
      </c>
      <c r="Q50" s="74">
        <f t="shared" si="35"/>
        <v>0</v>
      </c>
      <c r="R50" s="74">
        <f t="shared" si="36"/>
        <v>0</v>
      </c>
      <c r="S50" s="74">
        <f t="shared" si="37"/>
        <v>0</v>
      </c>
      <c r="T50" s="74">
        <f t="shared" si="38"/>
        <v>0</v>
      </c>
      <c r="U50" s="74">
        <f t="shared" si="39"/>
        <v>0</v>
      </c>
      <c r="V50" s="74">
        <f t="shared" si="40"/>
        <v>0</v>
      </c>
      <c r="W50" s="74">
        <f t="shared" si="41"/>
        <v>0</v>
      </c>
      <c r="X50" s="74">
        <f t="shared" si="42"/>
        <v>0</v>
      </c>
      <c r="Y50" s="74">
        <f t="shared" si="43"/>
        <v>0</v>
      </c>
      <c r="Z50" s="74">
        <f t="shared" si="30"/>
        <v>0</v>
      </c>
      <c r="AB50" s="75"/>
    </row>
    <row r="51" spans="2:28" ht="29.25" customHeight="1">
      <c r="B51" s="7"/>
      <c r="C51" s="309"/>
      <c r="D51" s="311"/>
      <c r="E51" s="313"/>
      <c r="F51" s="313"/>
      <c r="G51" s="313"/>
      <c r="H51" s="313"/>
      <c r="I51" s="76" t="s">
        <v>43</v>
      </c>
      <c r="J51" s="76" t="str">
        <f t="shared" si="26"/>
        <v xml:space="preserve"> </v>
      </c>
      <c r="K51" s="76" t="str">
        <f t="shared" si="27"/>
        <v xml:space="preserve"> </v>
      </c>
      <c r="L51" s="76" t="str">
        <f t="shared" si="28"/>
        <v xml:space="preserve"> </v>
      </c>
      <c r="M51" s="76" t="str">
        <f t="shared" si="31"/>
        <v xml:space="preserve"> </v>
      </c>
      <c r="N51" s="76" t="str">
        <f t="shared" si="32"/>
        <v xml:space="preserve"> </v>
      </c>
      <c r="O51" s="76" t="str">
        <f t="shared" si="33"/>
        <v xml:space="preserve"> </v>
      </c>
      <c r="P51" s="76" t="str">
        <f t="shared" si="34"/>
        <v xml:space="preserve"> </v>
      </c>
      <c r="Q51" s="76" t="str">
        <f t="shared" si="35"/>
        <v xml:space="preserve"> </v>
      </c>
      <c r="R51" s="76" t="str">
        <f t="shared" si="36"/>
        <v xml:space="preserve"> </v>
      </c>
      <c r="S51" s="76" t="str">
        <f t="shared" si="37"/>
        <v xml:space="preserve"> </v>
      </c>
      <c r="T51" s="76" t="str">
        <f t="shared" si="38"/>
        <v xml:space="preserve"> </v>
      </c>
      <c r="U51" s="76" t="str">
        <f t="shared" si="39"/>
        <v xml:space="preserve"> </v>
      </c>
      <c r="V51" s="76" t="str">
        <f t="shared" si="40"/>
        <v xml:space="preserve"> </v>
      </c>
      <c r="W51" s="76" t="str">
        <f t="shared" si="41"/>
        <v xml:space="preserve"> </v>
      </c>
      <c r="X51" s="76" t="str">
        <f t="shared" si="42"/>
        <v xml:space="preserve"> </v>
      </c>
      <c r="Y51" s="76" t="str">
        <f t="shared" si="43"/>
        <v xml:space="preserve"> </v>
      </c>
      <c r="Z51" s="76" t="str">
        <f t="shared" si="30"/>
        <v xml:space="preserve"> </v>
      </c>
      <c r="AB51" s="75"/>
    </row>
    <row r="52" spans="2:28" ht="29.25" customHeight="1">
      <c r="B52" s="7"/>
      <c r="C52" s="308" t="s">
        <v>79</v>
      </c>
      <c r="D52" s="310"/>
      <c r="E52" s="312"/>
      <c r="F52" s="312"/>
      <c r="G52" s="312"/>
      <c r="H52" s="312"/>
      <c r="I52" s="74"/>
      <c r="J52" s="74">
        <f t="shared" si="26"/>
        <v>0</v>
      </c>
      <c r="K52" s="74">
        <f t="shared" si="27"/>
        <v>0</v>
      </c>
      <c r="L52" s="74">
        <f t="shared" si="28"/>
        <v>0</v>
      </c>
      <c r="M52" s="74">
        <f t="shared" si="31"/>
        <v>0</v>
      </c>
      <c r="N52" s="74">
        <f t="shared" si="32"/>
        <v>0</v>
      </c>
      <c r="O52" s="74">
        <f t="shared" si="33"/>
        <v>0</v>
      </c>
      <c r="P52" s="74">
        <f t="shared" si="34"/>
        <v>0</v>
      </c>
      <c r="Q52" s="74">
        <f t="shared" si="35"/>
        <v>0</v>
      </c>
      <c r="R52" s="74">
        <f t="shared" si="36"/>
        <v>0</v>
      </c>
      <c r="S52" s="74">
        <f t="shared" si="37"/>
        <v>0</v>
      </c>
      <c r="T52" s="74">
        <f t="shared" si="38"/>
        <v>0</v>
      </c>
      <c r="U52" s="74">
        <f t="shared" si="39"/>
        <v>0</v>
      </c>
      <c r="V52" s="74">
        <f t="shared" si="40"/>
        <v>0</v>
      </c>
      <c r="W52" s="74">
        <f t="shared" si="41"/>
        <v>0</v>
      </c>
      <c r="X52" s="74">
        <f t="shared" si="42"/>
        <v>0</v>
      </c>
      <c r="Y52" s="74">
        <f t="shared" si="43"/>
        <v>0</v>
      </c>
      <c r="Z52" s="74">
        <f t="shared" si="30"/>
        <v>0</v>
      </c>
      <c r="AB52" s="75"/>
    </row>
    <row r="53" spans="2:28" ht="29.25" customHeight="1">
      <c r="B53" s="7"/>
      <c r="C53" s="309"/>
      <c r="D53" s="311"/>
      <c r="E53" s="313"/>
      <c r="F53" s="313"/>
      <c r="G53" s="313"/>
      <c r="H53" s="313"/>
      <c r="I53" s="76" t="s">
        <v>43</v>
      </c>
      <c r="J53" s="76" t="str">
        <f t="shared" si="26"/>
        <v xml:space="preserve"> </v>
      </c>
      <c r="K53" s="76" t="str">
        <f t="shared" si="27"/>
        <v xml:space="preserve"> </v>
      </c>
      <c r="L53" s="76" t="str">
        <f t="shared" si="28"/>
        <v xml:space="preserve"> </v>
      </c>
      <c r="M53" s="76" t="str">
        <f t="shared" si="31"/>
        <v xml:space="preserve"> </v>
      </c>
      <c r="N53" s="76" t="str">
        <f t="shared" si="32"/>
        <v xml:space="preserve"> </v>
      </c>
      <c r="O53" s="76" t="str">
        <f t="shared" si="33"/>
        <v xml:space="preserve"> </v>
      </c>
      <c r="P53" s="76" t="str">
        <f t="shared" si="34"/>
        <v xml:space="preserve"> </v>
      </c>
      <c r="Q53" s="76" t="str">
        <f t="shared" si="35"/>
        <v xml:space="preserve"> </v>
      </c>
      <c r="R53" s="76" t="str">
        <f t="shared" si="36"/>
        <v xml:space="preserve"> </v>
      </c>
      <c r="S53" s="76" t="str">
        <f t="shared" si="37"/>
        <v xml:space="preserve"> </v>
      </c>
      <c r="T53" s="76" t="str">
        <f t="shared" si="38"/>
        <v xml:space="preserve"> </v>
      </c>
      <c r="U53" s="76" t="str">
        <f t="shared" si="39"/>
        <v xml:space="preserve"> </v>
      </c>
      <c r="V53" s="76" t="str">
        <f t="shared" si="40"/>
        <v xml:space="preserve"> </v>
      </c>
      <c r="W53" s="76" t="str">
        <f t="shared" si="41"/>
        <v xml:space="preserve"> </v>
      </c>
      <c r="X53" s="76" t="str">
        <f t="shared" si="42"/>
        <v xml:space="preserve"> </v>
      </c>
      <c r="Y53" s="76" t="str">
        <f t="shared" si="43"/>
        <v xml:space="preserve"> </v>
      </c>
      <c r="Z53" s="76" t="str">
        <f t="shared" si="30"/>
        <v xml:space="preserve"> </v>
      </c>
      <c r="AB53" s="75"/>
    </row>
    <row r="54" spans="2:28" ht="29.25" customHeight="1">
      <c r="B54" s="7"/>
      <c r="C54" s="308" t="s">
        <v>80</v>
      </c>
      <c r="D54" s="310"/>
      <c r="E54" s="312"/>
      <c r="F54" s="312"/>
      <c r="G54" s="312"/>
      <c r="H54" s="312"/>
      <c r="I54" s="74"/>
      <c r="J54" s="74">
        <f t="shared" si="26"/>
        <v>0</v>
      </c>
      <c r="K54" s="74">
        <f t="shared" si="27"/>
        <v>0</v>
      </c>
      <c r="L54" s="74">
        <f t="shared" si="28"/>
        <v>0</v>
      </c>
      <c r="M54" s="74">
        <f t="shared" si="31"/>
        <v>0</v>
      </c>
      <c r="N54" s="74">
        <f t="shared" si="32"/>
        <v>0</v>
      </c>
      <c r="O54" s="74">
        <f t="shared" si="33"/>
        <v>0</v>
      </c>
      <c r="P54" s="74">
        <f t="shared" si="34"/>
        <v>0</v>
      </c>
      <c r="Q54" s="74">
        <f t="shared" si="35"/>
        <v>0</v>
      </c>
      <c r="R54" s="74">
        <f t="shared" si="36"/>
        <v>0</v>
      </c>
      <c r="S54" s="74">
        <f t="shared" si="37"/>
        <v>0</v>
      </c>
      <c r="T54" s="74">
        <f t="shared" si="38"/>
        <v>0</v>
      </c>
      <c r="U54" s="74">
        <f t="shared" si="39"/>
        <v>0</v>
      </c>
      <c r="V54" s="74">
        <f t="shared" si="40"/>
        <v>0</v>
      </c>
      <c r="W54" s="74">
        <f t="shared" si="41"/>
        <v>0</v>
      </c>
      <c r="X54" s="74">
        <f t="shared" si="42"/>
        <v>0</v>
      </c>
      <c r="Y54" s="74">
        <f t="shared" si="43"/>
        <v>0</v>
      </c>
      <c r="Z54" s="74">
        <f t="shared" si="30"/>
        <v>0</v>
      </c>
      <c r="AB54" s="75"/>
    </row>
    <row r="55" spans="2:28" ht="29.25" customHeight="1">
      <c r="B55" s="7"/>
      <c r="C55" s="309"/>
      <c r="D55" s="311"/>
      <c r="E55" s="313"/>
      <c r="F55" s="313"/>
      <c r="G55" s="313"/>
      <c r="H55" s="313"/>
      <c r="I55" s="76" t="s">
        <v>43</v>
      </c>
      <c r="J55" s="76" t="str">
        <f t="shared" si="26"/>
        <v xml:space="preserve"> </v>
      </c>
      <c r="K55" s="76" t="str">
        <f t="shared" si="27"/>
        <v xml:space="preserve"> </v>
      </c>
      <c r="L55" s="76" t="str">
        <f t="shared" si="28"/>
        <v xml:space="preserve"> </v>
      </c>
      <c r="M55" s="76" t="str">
        <f t="shared" si="31"/>
        <v xml:space="preserve"> </v>
      </c>
      <c r="N55" s="76" t="str">
        <f t="shared" si="32"/>
        <v xml:space="preserve"> </v>
      </c>
      <c r="O55" s="76" t="str">
        <f t="shared" si="33"/>
        <v xml:space="preserve"> </v>
      </c>
      <c r="P55" s="76" t="str">
        <f t="shared" si="34"/>
        <v xml:space="preserve"> </v>
      </c>
      <c r="Q55" s="76" t="str">
        <f t="shared" si="35"/>
        <v xml:space="preserve"> </v>
      </c>
      <c r="R55" s="76" t="str">
        <f t="shared" si="36"/>
        <v xml:space="preserve"> </v>
      </c>
      <c r="S55" s="76" t="str">
        <f t="shared" si="37"/>
        <v xml:space="preserve"> </v>
      </c>
      <c r="T55" s="76" t="str">
        <f t="shared" si="38"/>
        <v xml:space="preserve"> </v>
      </c>
      <c r="U55" s="76" t="str">
        <f t="shared" si="39"/>
        <v xml:space="preserve"> </v>
      </c>
      <c r="V55" s="76" t="str">
        <f t="shared" si="40"/>
        <v xml:space="preserve"> </v>
      </c>
      <c r="W55" s="76" t="str">
        <f t="shared" si="41"/>
        <v xml:space="preserve"> </v>
      </c>
      <c r="X55" s="76" t="str">
        <f t="shared" si="42"/>
        <v xml:space="preserve"> </v>
      </c>
      <c r="Y55" s="76" t="str">
        <f t="shared" si="43"/>
        <v xml:space="preserve"> </v>
      </c>
      <c r="Z55" s="76" t="str">
        <f t="shared" si="30"/>
        <v xml:space="preserve"> </v>
      </c>
      <c r="AB55" s="75"/>
    </row>
    <row r="56" spans="2:28" ht="29.25" customHeight="1">
      <c r="B56" s="7"/>
      <c r="C56" s="308" t="s">
        <v>81</v>
      </c>
      <c r="D56" s="310"/>
      <c r="E56" s="312"/>
      <c r="F56" s="312"/>
      <c r="G56" s="312"/>
      <c r="H56" s="312"/>
      <c r="I56" s="74"/>
      <c r="J56" s="74">
        <f t="shared" si="26"/>
        <v>0</v>
      </c>
      <c r="K56" s="74">
        <f t="shared" si="27"/>
        <v>0</v>
      </c>
      <c r="L56" s="74">
        <f t="shared" si="28"/>
        <v>0</v>
      </c>
      <c r="M56" s="74">
        <f t="shared" si="31"/>
        <v>0</v>
      </c>
      <c r="N56" s="74">
        <f t="shared" si="32"/>
        <v>0</v>
      </c>
      <c r="O56" s="74">
        <f t="shared" si="33"/>
        <v>0</v>
      </c>
      <c r="P56" s="74">
        <f t="shared" si="34"/>
        <v>0</v>
      </c>
      <c r="Q56" s="74">
        <f t="shared" si="35"/>
        <v>0</v>
      </c>
      <c r="R56" s="74">
        <f t="shared" si="36"/>
        <v>0</v>
      </c>
      <c r="S56" s="74">
        <f t="shared" si="37"/>
        <v>0</v>
      </c>
      <c r="T56" s="74">
        <f t="shared" si="38"/>
        <v>0</v>
      </c>
      <c r="U56" s="74">
        <f t="shared" si="39"/>
        <v>0</v>
      </c>
      <c r="V56" s="74">
        <f t="shared" si="40"/>
        <v>0</v>
      </c>
      <c r="W56" s="74">
        <f t="shared" si="41"/>
        <v>0</v>
      </c>
      <c r="X56" s="74">
        <f t="shared" si="42"/>
        <v>0</v>
      </c>
      <c r="Y56" s="74">
        <f t="shared" si="43"/>
        <v>0</v>
      </c>
      <c r="Z56" s="74">
        <f t="shared" si="30"/>
        <v>0</v>
      </c>
      <c r="AB56" s="75"/>
    </row>
    <row r="57" spans="2:28" ht="29.25" customHeight="1">
      <c r="B57" s="7"/>
      <c r="C57" s="309"/>
      <c r="D57" s="311"/>
      <c r="E57" s="313"/>
      <c r="F57" s="313"/>
      <c r="G57" s="313"/>
      <c r="H57" s="313"/>
      <c r="I57" s="76" t="s">
        <v>43</v>
      </c>
      <c r="J57" s="76" t="str">
        <f t="shared" si="26"/>
        <v xml:space="preserve"> </v>
      </c>
      <c r="K57" s="76" t="str">
        <f t="shared" si="27"/>
        <v xml:space="preserve"> </v>
      </c>
      <c r="L57" s="76" t="str">
        <f t="shared" si="28"/>
        <v xml:space="preserve"> </v>
      </c>
      <c r="M57" s="76" t="str">
        <f t="shared" si="31"/>
        <v xml:space="preserve"> </v>
      </c>
      <c r="N57" s="76" t="str">
        <f t="shared" si="32"/>
        <v xml:space="preserve"> </v>
      </c>
      <c r="O57" s="76" t="str">
        <f t="shared" si="33"/>
        <v xml:space="preserve"> </v>
      </c>
      <c r="P57" s="76" t="str">
        <f t="shared" si="34"/>
        <v xml:space="preserve"> </v>
      </c>
      <c r="Q57" s="76" t="str">
        <f t="shared" si="35"/>
        <v xml:space="preserve"> </v>
      </c>
      <c r="R57" s="76" t="str">
        <f t="shared" si="36"/>
        <v xml:space="preserve"> </v>
      </c>
      <c r="S57" s="76" t="str">
        <f t="shared" si="37"/>
        <v xml:space="preserve"> </v>
      </c>
      <c r="T57" s="76" t="str">
        <f t="shared" si="38"/>
        <v xml:space="preserve"> </v>
      </c>
      <c r="U57" s="76" t="str">
        <f t="shared" si="39"/>
        <v xml:space="preserve"> </v>
      </c>
      <c r="V57" s="76" t="str">
        <f t="shared" si="40"/>
        <v xml:space="preserve"> </v>
      </c>
      <c r="W57" s="76" t="str">
        <f t="shared" si="41"/>
        <v xml:space="preserve"> </v>
      </c>
      <c r="X57" s="76" t="str">
        <f t="shared" si="42"/>
        <v xml:space="preserve"> </v>
      </c>
      <c r="Y57" s="76" t="str">
        <f t="shared" si="43"/>
        <v xml:space="preserve"> </v>
      </c>
      <c r="Z57" s="76" t="str">
        <f t="shared" si="30"/>
        <v xml:space="preserve"> </v>
      </c>
      <c r="AB57" s="75"/>
    </row>
    <row r="58" spans="2:28" ht="13.5" customHeight="1">
      <c r="B58" s="7"/>
      <c r="C58" s="8"/>
      <c r="D58" s="7"/>
      <c r="E58" s="9"/>
      <c r="F58" s="9"/>
      <c r="G58" s="7"/>
      <c r="H58" s="77"/>
      <c r="I58" s="78"/>
      <c r="J58" s="78"/>
      <c r="K58" s="78"/>
    </row>
    <row r="59" spans="2:28" ht="28.5" customHeight="1">
      <c r="B59" s="7"/>
      <c r="C59" s="60"/>
      <c r="D59" s="61" t="s">
        <v>82</v>
      </c>
      <c r="E59" s="62"/>
      <c r="F59" s="62"/>
      <c r="G59" s="62"/>
      <c r="H59" s="62"/>
      <c r="I59" s="62"/>
      <c r="J59" s="62"/>
      <c r="K59" s="79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8" ht="18" customHeight="1">
      <c r="B60" s="7"/>
      <c r="C60" s="63"/>
      <c r="D60" s="64" t="s">
        <v>83</v>
      </c>
      <c r="E60" s="80"/>
      <c r="F60" s="80"/>
      <c r="G60" s="80"/>
      <c r="H60" s="80"/>
      <c r="I60" s="80"/>
      <c r="J60" s="80"/>
      <c r="K60" s="81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  <row r="61" spans="2:28" ht="38.1" customHeight="1">
      <c r="B61" s="7"/>
      <c r="C61" s="314" t="s">
        <v>32</v>
      </c>
      <c r="D61" s="314" t="s">
        <v>33</v>
      </c>
      <c r="E61" s="314" t="s">
        <v>34</v>
      </c>
      <c r="F61" s="314" t="str">
        <f>F$25</f>
        <v>Status der 
Umsetzung</v>
      </c>
      <c r="G61" s="314" t="s">
        <v>36</v>
      </c>
      <c r="H61" s="314" t="s">
        <v>37</v>
      </c>
      <c r="I61" s="67" t="str">
        <f t="shared" ref="I61:Z61" si="44">I25</f>
        <v/>
      </c>
      <c r="J61" s="67" t="str">
        <f t="shared" si="44"/>
        <v/>
      </c>
      <c r="K61" s="67" t="str">
        <f t="shared" si="44"/>
        <v/>
      </c>
      <c r="L61" s="67" t="str">
        <f t="shared" si="44"/>
        <v>Ziele CO2 &amp; Kompetenzen</v>
      </c>
      <c r="M61" s="67" t="str">
        <f t="shared" si="44"/>
        <v/>
      </c>
      <c r="N61" s="67" t="str">
        <f t="shared" si="44"/>
        <v/>
      </c>
      <c r="O61" s="67" t="str">
        <f t="shared" si="44"/>
        <v/>
      </c>
      <c r="P61" s="67" t="str">
        <f t="shared" si="44"/>
        <v/>
      </c>
      <c r="Q61" s="67" t="str">
        <f t="shared" si="44"/>
        <v/>
      </c>
      <c r="R61" s="67" t="str">
        <f t="shared" si="44"/>
        <v/>
      </c>
      <c r="S61" s="67" t="str">
        <f t="shared" si="44"/>
        <v/>
      </c>
      <c r="T61" s="67" t="str">
        <f t="shared" si="44"/>
        <v/>
      </c>
      <c r="U61" s="67" t="str">
        <f t="shared" si="44"/>
        <v/>
      </c>
      <c r="V61" s="67" t="str">
        <f t="shared" si="44"/>
        <v/>
      </c>
      <c r="W61" s="67" t="str">
        <f t="shared" si="44"/>
        <v/>
      </c>
      <c r="X61" s="67" t="str">
        <f t="shared" si="44"/>
        <v/>
      </c>
      <c r="Y61" s="67" t="str">
        <f t="shared" si="44"/>
        <v/>
      </c>
      <c r="Z61" s="67" t="str">
        <f t="shared" si="44"/>
        <v/>
      </c>
    </row>
    <row r="62" spans="2:28" ht="14.25" customHeight="1">
      <c r="B62" s="7"/>
      <c r="C62" s="314"/>
      <c r="D62" s="314"/>
      <c r="E62" s="314"/>
      <c r="F62" s="314"/>
      <c r="G62" s="314"/>
      <c r="H62" s="314"/>
      <c r="I62" s="68">
        <f>$I$9</f>
        <v>2019</v>
      </c>
      <c r="J62" s="68">
        <f>J$9</f>
        <v>2022</v>
      </c>
      <c r="K62" s="68">
        <f>K$9</f>
        <v>2022</v>
      </c>
      <c r="L62" s="68">
        <f>L$9</f>
        <v>2024</v>
      </c>
      <c r="M62" s="68">
        <f>L62+2</f>
        <v>2026</v>
      </c>
      <c r="N62" s="68">
        <f>M62+2</f>
        <v>2028</v>
      </c>
      <c r="O62" s="68">
        <f>N62+2</f>
        <v>2030</v>
      </c>
      <c r="P62" s="68">
        <f>O62+2</f>
        <v>2032</v>
      </c>
      <c r="Q62" s="68">
        <f t="shared" ref="Q62:V62" si="45">P62+2</f>
        <v>2034</v>
      </c>
      <c r="R62" s="68">
        <f t="shared" si="45"/>
        <v>2036</v>
      </c>
      <c r="S62" s="68">
        <f t="shared" si="45"/>
        <v>2038</v>
      </c>
      <c r="T62" s="68">
        <f t="shared" si="45"/>
        <v>2040</v>
      </c>
      <c r="U62" s="68">
        <f t="shared" si="45"/>
        <v>2042</v>
      </c>
      <c r="V62" s="68">
        <f t="shared" si="45"/>
        <v>2044</v>
      </c>
      <c r="W62" s="68">
        <f>V62+2</f>
        <v>2046</v>
      </c>
      <c r="X62" s="68">
        <f>W62+2</f>
        <v>2048</v>
      </c>
      <c r="Y62" s="68">
        <f>X62+2</f>
        <v>2050</v>
      </c>
      <c r="Z62" s="68">
        <f>Y62+2</f>
        <v>2052</v>
      </c>
    </row>
    <row r="63" spans="2:28" ht="24.75" customHeight="1">
      <c r="B63" s="7"/>
      <c r="C63" s="82"/>
      <c r="D63" s="72"/>
      <c r="E63" s="72"/>
      <c r="F63" s="72"/>
      <c r="G63" s="72"/>
      <c r="H63" s="72" t="s">
        <v>38</v>
      </c>
      <c r="I63" s="73">
        <f t="shared" ref="I63:Z63" si="46">SUM(I64:I93)</f>
        <v>0</v>
      </c>
      <c r="J63" s="73">
        <f t="shared" si="46"/>
        <v>0</v>
      </c>
      <c r="K63" s="73">
        <f t="shared" si="46"/>
        <v>0</v>
      </c>
      <c r="L63" s="73">
        <f t="shared" si="46"/>
        <v>0</v>
      </c>
      <c r="M63" s="73">
        <f t="shared" si="46"/>
        <v>0</v>
      </c>
      <c r="N63" s="73">
        <f t="shared" si="46"/>
        <v>0</v>
      </c>
      <c r="O63" s="73">
        <f t="shared" si="46"/>
        <v>0</v>
      </c>
      <c r="P63" s="73">
        <f t="shared" si="46"/>
        <v>0</v>
      </c>
      <c r="Q63" s="73">
        <f t="shared" si="46"/>
        <v>0</v>
      </c>
      <c r="R63" s="73">
        <f t="shared" si="46"/>
        <v>0</v>
      </c>
      <c r="S63" s="73">
        <f t="shared" si="46"/>
        <v>0</v>
      </c>
      <c r="T63" s="73">
        <f t="shared" si="46"/>
        <v>0</v>
      </c>
      <c r="U63" s="73">
        <f t="shared" si="46"/>
        <v>0</v>
      </c>
      <c r="V63" s="73">
        <f t="shared" si="46"/>
        <v>0</v>
      </c>
      <c r="W63" s="73">
        <f t="shared" si="46"/>
        <v>0</v>
      </c>
      <c r="X63" s="73">
        <f t="shared" si="46"/>
        <v>0</v>
      </c>
      <c r="Y63" s="73">
        <f t="shared" si="46"/>
        <v>0</v>
      </c>
      <c r="Z63" s="73">
        <f t="shared" si="46"/>
        <v>0</v>
      </c>
    </row>
    <row r="64" spans="2:28" ht="29.25" customHeight="1">
      <c r="B64" s="7"/>
      <c r="C64" s="308" t="s">
        <v>84</v>
      </c>
      <c r="D64" s="310" t="s">
        <v>85</v>
      </c>
      <c r="E64" s="312">
        <v>2022</v>
      </c>
      <c r="F64" s="312" t="s">
        <v>3</v>
      </c>
      <c r="G64" s="312" t="s">
        <v>86</v>
      </c>
      <c r="H64" s="312" t="s">
        <v>306</v>
      </c>
      <c r="I64" s="74"/>
      <c r="J64" s="74">
        <f t="shared" ref="J64:J93" si="47">I64</f>
        <v>0</v>
      </c>
      <c r="K64" s="74">
        <f t="shared" ref="K64:K93" si="48">J64</f>
        <v>0</v>
      </c>
      <c r="L64" s="74">
        <f t="shared" ref="L64:L93" si="49">K64</f>
        <v>0</v>
      </c>
      <c r="M64" s="74">
        <f t="shared" ref="M64:M93" si="50">L64</f>
        <v>0</v>
      </c>
      <c r="N64" s="74">
        <f t="shared" ref="N64:N93" si="51">M64</f>
        <v>0</v>
      </c>
      <c r="O64" s="74"/>
      <c r="P64" s="74">
        <f t="shared" ref="P64:P93" si="52">O64</f>
        <v>0</v>
      </c>
      <c r="Q64" s="74">
        <f t="shared" ref="Q64:Q93" si="53">P64</f>
        <v>0</v>
      </c>
      <c r="R64" s="74">
        <f t="shared" ref="R64:R93" si="54">Q64</f>
        <v>0</v>
      </c>
      <c r="S64" s="74">
        <f t="shared" ref="S64:S93" si="55">R64</f>
        <v>0</v>
      </c>
      <c r="T64" s="74">
        <f t="shared" ref="T64:T93" si="56">S64</f>
        <v>0</v>
      </c>
      <c r="U64" s="74">
        <f t="shared" ref="U64:U93" si="57">T64</f>
        <v>0</v>
      </c>
      <c r="V64" s="74">
        <f t="shared" ref="V64:V93" si="58">U64</f>
        <v>0</v>
      </c>
      <c r="W64" s="74">
        <f t="shared" ref="W64:W93" si="59">V64</f>
        <v>0</v>
      </c>
      <c r="X64" s="74">
        <f t="shared" ref="X64:X93" si="60">W64</f>
        <v>0</v>
      </c>
      <c r="Y64" s="74">
        <f t="shared" ref="Y64:Y93" si="61">X64</f>
        <v>0</v>
      </c>
      <c r="Z64" s="74">
        <f t="shared" ref="Z64:Z93" si="62">Y64</f>
        <v>0</v>
      </c>
      <c r="AB64" s="75"/>
    </row>
    <row r="65" spans="2:28" ht="42" customHeight="1">
      <c r="B65" s="7"/>
      <c r="C65" s="309"/>
      <c r="D65" s="318"/>
      <c r="E65" s="313"/>
      <c r="F65" s="313" t="s">
        <v>3</v>
      </c>
      <c r="G65" s="313"/>
      <c r="H65" s="313"/>
      <c r="I65" s="76" t="s">
        <v>43</v>
      </c>
      <c r="J65" s="76" t="str">
        <f t="shared" si="47"/>
        <v xml:space="preserve"> </v>
      </c>
      <c r="K65" s="76" t="str">
        <f t="shared" si="48"/>
        <v xml:space="preserve"> </v>
      </c>
      <c r="L65" s="76" t="str">
        <f t="shared" si="49"/>
        <v xml:space="preserve"> </v>
      </c>
      <c r="M65" s="76" t="str">
        <f t="shared" si="50"/>
        <v xml:space="preserve"> </v>
      </c>
      <c r="N65" s="76" t="str">
        <f t="shared" si="51"/>
        <v xml:space="preserve"> </v>
      </c>
      <c r="O65" s="76"/>
      <c r="P65" s="76">
        <f t="shared" si="52"/>
        <v>0</v>
      </c>
      <c r="Q65" s="76">
        <f t="shared" si="53"/>
        <v>0</v>
      </c>
      <c r="R65" s="76">
        <f t="shared" si="54"/>
        <v>0</v>
      </c>
      <c r="S65" s="76">
        <f t="shared" si="55"/>
        <v>0</v>
      </c>
      <c r="T65" s="76">
        <f t="shared" si="56"/>
        <v>0</v>
      </c>
      <c r="U65" s="76">
        <f t="shared" si="57"/>
        <v>0</v>
      </c>
      <c r="V65" s="76">
        <f t="shared" si="58"/>
        <v>0</v>
      </c>
      <c r="W65" s="76">
        <f t="shared" si="59"/>
        <v>0</v>
      </c>
      <c r="X65" s="76">
        <f t="shared" si="60"/>
        <v>0</v>
      </c>
      <c r="Y65" s="76">
        <f t="shared" si="61"/>
        <v>0</v>
      </c>
      <c r="Z65" s="76">
        <f t="shared" si="62"/>
        <v>0</v>
      </c>
      <c r="AB65" s="75"/>
    </row>
    <row r="66" spans="2:28" ht="29.25" customHeight="1">
      <c r="B66" s="7"/>
      <c r="C66" s="308" t="s">
        <v>87</v>
      </c>
      <c r="D66" s="310" t="s">
        <v>88</v>
      </c>
      <c r="E66" s="312">
        <v>2022</v>
      </c>
      <c r="F66" s="312" t="s">
        <v>3</v>
      </c>
      <c r="G66" s="312" t="s">
        <v>89</v>
      </c>
      <c r="H66" s="312" t="s">
        <v>90</v>
      </c>
      <c r="I66" s="74"/>
      <c r="J66" s="74">
        <f t="shared" si="47"/>
        <v>0</v>
      </c>
      <c r="K66" s="74">
        <f t="shared" si="48"/>
        <v>0</v>
      </c>
      <c r="L66" s="74">
        <f t="shared" si="49"/>
        <v>0</v>
      </c>
      <c r="M66" s="74">
        <f t="shared" si="50"/>
        <v>0</v>
      </c>
      <c r="N66" s="74">
        <f t="shared" si="51"/>
        <v>0</v>
      </c>
      <c r="O66" s="74"/>
      <c r="P66" s="74">
        <f t="shared" si="52"/>
        <v>0</v>
      </c>
      <c r="Q66" s="74">
        <f t="shared" si="53"/>
        <v>0</v>
      </c>
      <c r="R66" s="74">
        <f t="shared" si="54"/>
        <v>0</v>
      </c>
      <c r="S66" s="74">
        <f t="shared" si="55"/>
        <v>0</v>
      </c>
      <c r="T66" s="74">
        <f t="shared" si="56"/>
        <v>0</v>
      </c>
      <c r="U66" s="74">
        <f t="shared" si="57"/>
        <v>0</v>
      </c>
      <c r="V66" s="74">
        <f t="shared" si="58"/>
        <v>0</v>
      </c>
      <c r="W66" s="74">
        <f t="shared" si="59"/>
        <v>0</v>
      </c>
      <c r="X66" s="74">
        <f t="shared" si="60"/>
        <v>0</v>
      </c>
      <c r="Y66" s="74">
        <f t="shared" si="61"/>
        <v>0</v>
      </c>
      <c r="Z66" s="74">
        <f t="shared" si="62"/>
        <v>0</v>
      </c>
      <c r="AB66" s="75"/>
    </row>
    <row r="67" spans="2:28" ht="29.25" customHeight="1">
      <c r="B67" s="7"/>
      <c r="C67" s="309"/>
      <c r="D67" s="311"/>
      <c r="E67" s="313"/>
      <c r="F67" s="313"/>
      <c r="G67" s="313"/>
      <c r="H67" s="313"/>
      <c r="I67" s="76" t="s">
        <v>43</v>
      </c>
      <c r="J67" s="76" t="str">
        <f t="shared" si="47"/>
        <v xml:space="preserve"> </v>
      </c>
      <c r="K67" s="76" t="str">
        <f t="shared" si="48"/>
        <v xml:space="preserve"> </v>
      </c>
      <c r="L67" s="76" t="str">
        <f t="shared" si="49"/>
        <v xml:space="preserve"> </v>
      </c>
      <c r="M67" s="76" t="str">
        <f t="shared" si="50"/>
        <v xml:space="preserve"> </v>
      </c>
      <c r="N67" s="76" t="str">
        <f t="shared" si="51"/>
        <v xml:space="preserve"> </v>
      </c>
      <c r="O67" s="76"/>
      <c r="P67" s="76">
        <f t="shared" si="52"/>
        <v>0</v>
      </c>
      <c r="Q67" s="76">
        <f t="shared" si="53"/>
        <v>0</v>
      </c>
      <c r="R67" s="76">
        <f t="shared" si="54"/>
        <v>0</v>
      </c>
      <c r="S67" s="76">
        <f t="shared" si="55"/>
        <v>0</v>
      </c>
      <c r="T67" s="76">
        <f t="shared" si="56"/>
        <v>0</v>
      </c>
      <c r="U67" s="76">
        <f t="shared" si="57"/>
        <v>0</v>
      </c>
      <c r="V67" s="76">
        <f t="shared" si="58"/>
        <v>0</v>
      </c>
      <c r="W67" s="76">
        <f t="shared" si="59"/>
        <v>0</v>
      </c>
      <c r="X67" s="76">
        <f t="shared" si="60"/>
        <v>0</v>
      </c>
      <c r="Y67" s="76">
        <f t="shared" si="61"/>
        <v>0</v>
      </c>
      <c r="Z67" s="76">
        <f t="shared" si="62"/>
        <v>0</v>
      </c>
      <c r="AB67" s="75"/>
    </row>
    <row r="68" spans="2:28" ht="29.25" customHeight="1">
      <c r="B68" s="7"/>
      <c r="C68" s="308" t="s">
        <v>91</v>
      </c>
      <c r="D68" s="310" t="s">
        <v>92</v>
      </c>
      <c r="E68" s="312">
        <v>2022</v>
      </c>
      <c r="F68" s="312" t="s">
        <v>3</v>
      </c>
      <c r="G68" s="312" t="s">
        <v>46</v>
      </c>
      <c r="H68" s="312" t="s">
        <v>64</v>
      </c>
      <c r="I68" s="74"/>
      <c r="J68" s="74">
        <f t="shared" si="47"/>
        <v>0</v>
      </c>
      <c r="K68" s="74">
        <f t="shared" si="48"/>
        <v>0</v>
      </c>
      <c r="L68" s="74">
        <f t="shared" si="49"/>
        <v>0</v>
      </c>
      <c r="M68" s="74">
        <f t="shared" si="50"/>
        <v>0</v>
      </c>
      <c r="N68" s="74">
        <f t="shared" si="51"/>
        <v>0</v>
      </c>
      <c r="O68" s="74"/>
      <c r="P68" s="74">
        <f t="shared" si="52"/>
        <v>0</v>
      </c>
      <c r="Q68" s="74">
        <f t="shared" si="53"/>
        <v>0</v>
      </c>
      <c r="R68" s="74">
        <f t="shared" si="54"/>
        <v>0</v>
      </c>
      <c r="S68" s="74">
        <f t="shared" si="55"/>
        <v>0</v>
      </c>
      <c r="T68" s="74">
        <f t="shared" si="56"/>
        <v>0</v>
      </c>
      <c r="U68" s="74">
        <f t="shared" si="57"/>
        <v>0</v>
      </c>
      <c r="V68" s="74">
        <f t="shared" si="58"/>
        <v>0</v>
      </c>
      <c r="W68" s="74">
        <f t="shared" si="59"/>
        <v>0</v>
      </c>
      <c r="X68" s="74">
        <f t="shared" si="60"/>
        <v>0</v>
      </c>
      <c r="Y68" s="74">
        <f t="shared" si="61"/>
        <v>0</v>
      </c>
      <c r="Z68" s="74">
        <f t="shared" si="62"/>
        <v>0</v>
      </c>
      <c r="AB68" s="75"/>
    </row>
    <row r="69" spans="2:28" ht="29.25" customHeight="1">
      <c r="B69" s="7"/>
      <c r="C69" s="309"/>
      <c r="D69" s="311"/>
      <c r="E69" s="313"/>
      <c r="F69" s="313"/>
      <c r="G69" s="313"/>
      <c r="H69" s="313"/>
      <c r="I69" s="76" t="s">
        <v>43</v>
      </c>
      <c r="J69" s="76" t="str">
        <f t="shared" si="47"/>
        <v xml:space="preserve"> </v>
      </c>
      <c r="K69" s="76" t="str">
        <f t="shared" si="48"/>
        <v xml:space="preserve"> </v>
      </c>
      <c r="L69" s="76" t="str">
        <f t="shared" si="49"/>
        <v xml:space="preserve"> </v>
      </c>
      <c r="M69" s="76" t="str">
        <f t="shared" si="50"/>
        <v xml:space="preserve"> </v>
      </c>
      <c r="N69" s="76" t="str">
        <f t="shared" si="51"/>
        <v xml:space="preserve"> </v>
      </c>
      <c r="O69" s="76" t="str">
        <f t="shared" ref="O65:O93" si="63">N69</f>
        <v xml:space="preserve"> </v>
      </c>
      <c r="P69" s="76" t="str">
        <f t="shared" si="52"/>
        <v xml:space="preserve"> </v>
      </c>
      <c r="Q69" s="76" t="str">
        <f t="shared" si="53"/>
        <v xml:space="preserve"> </v>
      </c>
      <c r="R69" s="76" t="str">
        <f t="shared" si="54"/>
        <v xml:space="preserve"> </v>
      </c>
      <c r="S69" s="76" t="str">
        <f t="shared" si="55"/>
        <v xml:space="preserve"> </v>
      </c>
      <c r="T69" s="76" t="str">
        <f t="shared" si="56"/>
        <v xml:space="preserve"> </v>
      </c>
      <c r="U69" s="76" t="str">
        <f t="shared" si="57"/>
        <v xml:space="preserve"> </v>
      </c>
      <c r="V69" s="76" t="str">
        <f t="shared" si="58"/>
        <v xml:space="preserve"> </v>
      </c>
      <c r="W69" s="76" t="str">
        <f t="shared" si="59"/>
        <v xml:space="preserve"> </v>
      </c>
      <c r="X69" s="76" t="str">
        <f t="shared" si="60"/>
        <v xml:space="preserve"> </v>
      </c>
      <c r="Y69" s="76" t="str">
        <f t="shared" si="61"/>
        <v xml:space="preserve"> </v>
      </c>
      <c r="Z69" s="76" t="str">
        <f t="shared" si="62"/>
        <v xml:space="preserve"> </v>
      </c>
      <c r="AB69" s="75"/>
    </row>
    <row r="70" spans="2:28" ht="29.25" customHeight="1">
      <c r="B70" s="7"/>
      <c r="C70" s="308" t="s">
        <v>93</v>
      </c>
      <c r="D70" s="310" t="s">
        <v>94</v>
      </c>
      <c r="E70" s="312">
        <v>2023</v>
      </c>
      <c r="F70" s="312" t="s">
        <v>4</v>
      </c>
      <c r="G70" s="312" t="s">
        <v>95</v>
      </c>
      <c r="H70" s="312" t="s">
        <v>96</v>
      </c>
      <c r="I70" s="74"/>
      <c r="J70" s="74">
        <f t="shared" si="47"/>
        <v>0</v>
      </c>
      <c r="K70" s="74">
        <f t="shared" si="48"/>
        <v>0</v>
      </c>
      <c r="L70" s="74">
        <f t="shared" si="49"/>
        <v>0</v>
      </c>
      <c r="M70" s="74">
        <f t="shared" si="50"/>
        <v>0</v>
      </c>
      <c r="N70" s="74">
        <f t="shared" si="51"/>
        <v>0</v>
      </c>
      <c r="O70" s="74">
        <f t="shared" si="63"/>
        <v>0</v>
      </c>
      <c r="P70" s="74">
        <f t="shared" si="52"/>
        <v>0</v>
      </c>
      <c r="Q70" s="74">
        <f t="shared" si="53"/>
        <v>0</v>
      </c>
      <c r="R70" s="74">
        <f t="shared" si="54"/>
        <v>0</v>
      </c>
      <c r="S70" s="74">
        <f t="shared" si="55"/>
        <v>0</v>
      </c>
      <c r="T70" s="74">
        <f t="shared" si="56"/>
        <v>0</v>
      </c>
      <c r="U70" s="74">
        <f t="shared" si="57"/>
        <v>0</v>
      </c>
      <c r="V70" s="74">
        <f t="shared" si="58"/>
        <v>0</v>
      </c>
      <c r="W70" s="74">
        <f t="shared" si="59"/>
        <v>0</v>
      </c>
      <c r="X70" s="74">
        <f t="shared" si="60"/>
        <v>0</v>
      </c>
      <c r="Y70" s="74">
        <f t="shared" si="61"/>
        <v>0</v>
      </c>
      <c r="Z70" s="74">
        <f t="shared" si="62"/>
        <v>0</v>
      </c>
      <c r="AB70" s="75"/>
    </row>
    <row r="71" spans="2:28" ht="29.25" customHeight="1">
      <c r="B71" s="7"/>
      <c r="C71" s="309"/>
      <c r="D71" s="311"/>
      <c r="E71" s="313"/>
      <c r="F71" s="313"/>
      <c r="G71" s="313"/>
      <c r="H71" s="313"/>
      <c r="I71" s="76" t="s">
        <v>43</v>
      </c>
      <c r="J71" s="76" t="str">
        <f t="shared" si="47"/>
        <v xml:space="preserve"> </v>
      </c>
      <c r="K71" s="76" t="str">
        <f t="shared" si="48"/>
        <v xml:space="preserve"> </v>
      </c>
      <c r="L71" s="76" t="str">
        <f t="shared" si="49"/>
        <v xml:space="preserve"> </v>
      </c>
      <c r="M71" s="76" t="str">
        <f t="shared" si="50"/>
        <v xml:space="preserve"> </v>
      </c>
      <c r="N71" s="76" t="str">
        <f t="shared" si="51"/>
        <v xml:space="preserve"> </v>
      </c>
      <c r="O71" s="76" t="str">
        <f t="shared" si="63"/>
        <v xml:space="preserve"> </v>
      </c>
      <c r="P71" s="76" t="str">
        <f t="shared" si="52"/>
        <v xml:space="preserve"> </v>
      </c>
      <c r="Q71" s="76" t="str">
        <f t="shared" si="53"/>
        <v xml:space="preserve"> </v>
      </c>
      <c r="R71" s="76" t="str">
        <f t="shared" si="54"/>
        <v xml:space="preserve"> </v>
      </c>
      <c r="S71" s="76" t="str">
        <f t="shared" si="55"/>
        <v xml:space="preserve"> </v>
      </c>
      <c r="T71" s="76" t="str">
        <f t="shared" si="56"/>
        <v xml:space="preserve"> </v>
      </c>
      <c r="U71" s="76" t="str">
        <f t="shared" si="57"/>
        <v xml:space="preserve"> </v>
      </c>
      <c r="V71" s="76" t="str">
        <f t="shared" si="58"/>
        <v xml:space="preserve"> </v>
      </c>
      <c r="W71" s="76" t="str">
        <f t="shared" si="59"/>
        <v xml:space="preserve"> </v>
      </c>
      <c r="X71" s="76" t="str">
        <f t="shared" si="60"/>
        <v xml:space="preserve"> </v>
      </c>
      <c r="Y71" s="76" t="str">
        <f t="shared" si="61"/>
        <v xml:space="preserve"> </v>
      </c>
      <c r="Z71" s="76" t="str">
        <f t="shared" si="62"/>
        <v xml:space="preserve"> </v>
      </c>
      <c r="AB71" s="75"/>
    </row>
    <row r="72" spans="2:28" ht="29.25" customHeight="1">
      <c r="B72" s="7"/>
      <c r="C72" s="308" t="s">
        <v>97</v>
      </c>
      <c r="D72" s="317" t="s">
        <v>311</v>
      </c>
      <c r="E72" s="312">
        <v>2028</v>
      </c>
      <c r="F72" s="312" t="s">
        <v>0</v>
      </c>
      <c r="G72" s="312" t="s">
        <v>95</v>
      </c>
      <c r="H72" s="312" t="s">
        <v>96</v>
      </c>
      <c r="I72" s="74"/>
      <c r="J72" s="74">
        <f t="shared" si="47"/>
        <v>0</v>
      </c>
      <c r="K72" s="74">
        <f t="shared" si="48"/>
        <v>0</v>
      </c>
      <c r="L72" s="74">
        <f t="shared" si="49"/>
        <v>0</v>
      </c>
      <c r="M72" s="74">
        <f t="shared" si="50"/>
        <v>0</v>
      </c>
      <c r="N72" s="74">
        <f t="shared" si="51"/>
        <v>0</v>
      </c>
      <c r="O72" s="74"/>
      <c r="P72" s="74">
        <f t="shared" si="52"/>
        <v>0</v>
      </c>
      <c r="Q72" s="74">
        <f t="shared" si="53"/>
        <v>0</v>
      </c>
      <c r="R72" s="74">
        <f t="shared" si="54"/>
        <v>0</v>
      </c>
      <c r="S72" s="74">
        <f t="shared" si="55"/>
        <v>0</v>
      </c>
      <c r="T72" s="74">
        <f t="shared" si="56"/>
        <v>0</v>
      </c>
      <c r="U72" s="74">
        <f t="shared" si="57"/>
        <v>0</v>
      </c>
      <c r="V72" s="74">
        <f t="shared" si="58"/>
        <v>0</v>
      </c>
      <c r="W72" s="74">
        <f t="shared" si="59"/>
        <v>0</v>
      </c>
      <c r="X72" s="74">
        <f t="shared" si="60"/>
        <v>0</v>
      </c>
      <c r="Y72" s="74">
        <f t="shared" si="61"/>
        <v>0</v>
      </c>
      <c r="Z72" s="74">
        <f t="shared" si="62"/>
        <v>0</v>
      </c>
      <c r="AB72" s="75"/>
    </row>
    <row r="73" spans="2:28" ht="29.25" customHeight="1">
      <c r="B73" s="7"/>
      <c r="C73" s="309"/>
      <c r="D73" s="311"/>
      <c r="E73" s="313"/>
      <c r="F73" s="313"/>
      <c r="G73" s="313"/>
      <c r="H73" s="313"/>
      <c r="I73" s="76" t="s">
        <v>43</v>
      </c>
      <c r="J73" s="76" t="str">
        <f t="shared" si="47"/>
        <v xml:space="preserve"> </v>
      </c>
      <c r="K73" s="76" t="str">
        <f t="shared" si="48"/>
        <v xml:space="preserve"> </v>
      </c>
      <c r="L73" s="76" t="str">
        <f t="shared" si="49"/>
        <v xml:space="preserve"> </v>
      </c>
      <c r="M73" s="76" t="str">
        <f t="shared" si="50"/>
        <v xml:space="preserve"> </v>
      </c>
      <c r="N73" s="76" t="str">
        <f t="shared" si="51"/>
        <v xml:space="preserve"> </v>
      </c>
      <c r="O73" s="76"/>
      <c r="P73" s="76">
        <f t="shared" si="52"/>
        <v>0</v>
      </c>
      <c r="Q73" s="76">
        <f t="shared" si="53"/>
        <v>0</v>
      </c>
      <c r="R73" s="76">
        <f t="shared" si="54"/>
        <v>0</v>
      </c>
      <c r="S73" s="76">
        <f t="shared" si="55"/>
        <v>0</v>
      </c>
      <c r="T73" s="76">
        <f t="shared" si="56"/>
        <v>0</v>
      </c>
      <c r="U73" s="76">
        <f t="shared" si="57"/>
        <v>0</v>
      </c>
      <c r="V73" s="76">
        <f t="shared" si="58"/>
        <v>0</v>
      </c>
      <c r="W73" s="76">
        <f t="shared" si="59"/>
        <v>0</v>
      </c>
      <c r="X73" s="76">
        <f t="shared" si="60"/>
        <v>0</v>
      </c>
      <c r="Y73" s="76">
        <f t="shared" si="61"/>
        <v>0</v>
      </c>
      <c r="Z73" s="76">
        <f t="shared" si="62"/>
        <v>0</v>
      </c>
      <c r="AB73" s="75"/>
    </row>
    <row r="74" spans="2:28" ht="29.25" customHeight="1">
      <c r="B74" s="7"/>
      <c r="C74" s="308" t="s">
        <v>98</v>
      </c>
      <c r="D74" s="310"/>
      <c r="E74" s="312"/>
      <c r="F74" s="312"/>
      <c r="G74" s="312"/>
      <c r="H74" s="312"/>
      <c r="I74" s="74"/>
      <c r="J74" s="74">
        <f t="shared" si="47"/>
        <v>0</v>
      </c>
      <c r="K74" s="74">
        <f t="shared" si="48"/>
        <v>0</v>
      </c>
      <c r="L74" s="74">
        <f t="shared" si="49"/>
        <v>0</v>
      </c>
      <c r="M74" s="74">
        <f t="shared" si="50"/>
        <v>0</v>
      </c>
      <c r="N74" s="74">
        <f t="shared" si="51"/>
        <v>0</v>
      </c>
      <c r="O74" s="74"/>
      <c r="P74" s="74">
        <f t="shared" si="52"/>
        <v>0</v>
      </c>
      <c r="Q74" s="74">
        <f t="shared" si="53"/>
        <v>0</v>
      </c>
      <c r="R74" s="74">
        <f t="shared" si="54"/>
        <v>0</v>
      </c>
      <c r="S74" s="74">
        <f t="shared" si="55"/>
        <v>0</v>
      </c>
      <c r="T74" s="74">
        <f t="shared" si="56"/>
        <v>0</v>
      </c>
      <c r="U74" s="74">
        <f t="shared" si="57"/>
        <v>0</v>
      </c>
      <c r="V74" s="74">
        <f t="shared" si="58"/>
        <v>0</v>
      </c>
      <c r="W74" s="74">
        <f t="shared" si="59"/>
        <v>0</v>
      </c>
      <c r="X74" s="74">
        <f t="shared" si="60"/>
        <v>0</v>
      </c>
      <c r="Y74" s="74">
        <f t="shared" si="61"/>
        <v>0</v>
      </c>
      <c r="Z74" s="74">
        <f t="shared" si="62"/>
        <v>0</v>
      </c>
      <c r="AB74" s="75"/>
    </row>
    <row r="75" spans="2:28" ht="29.25" customHeight="1">
      <c r="B75" s="7"/>
      <c r="C75" s="309"/>
      <c r="D75" s="311"/>
      <c r="E75" s="313"/>
      <c r="F75" s="313"/>
      <c r="G75" s="313"/>
      <c r="H75" s="313"/>
      <c r="I75" s="76" t="s">
        <v>43</v>
      </c>
      <c r="J75" s="76" t="str">
        <f t="shared" si="47"/>
        <v xml:space="preserve"> </v>
      </c>
      <c r="K75" s="76" t="str">
        <f t="shared" si="48"/>
        <v xml:space="preserve"> </v>
      </c>
      <c r="L75" s="76" t="str">
        <f t="shared" si="49"/>
        <v xml:space="preserve"> </v>
      </c>
      <c r="M75" s="76"/>
      <c r="N75" s="76">
        <f t="shared" si="51"/>
        <v>0</v>
      </c>
      <c r="O75" s="76"/>
      <c r="P75" s="76">
        <f t="shared" si="52"/>
        <v>0</v>
      </c>
      <c r="Q75" s="76">
        <f t="shared" si="53"/>
        <v>0</v>
      </c>
      <c r="R75" s="76">
        <f t="shared" si="54"/>
        <v>0</v>
      </c>
      <c r="S75" s="76">
        <f t="shared" si="55"/>
        <v>0</v>
      </c>
      <c r="T75" s="76">
        <f t="shared" si="56"/>
        <v>0</v>
      </c>
      <c r="U75" s="76">
        <f t="shared" si="57"/>
        <v>0</v>
      </c>
      <c r="V75" s="76">
        <f t="shared" si="58"/>
        <v>0</v>
      </c>
      <c r="W75" s="76">
        <f t="shared" si="59"/>
        <v>0</v>
      </c>
      <c r="X75" s="76">
        <f t="shared" si="60"/>
        <v>0</v>
      </c>
      <c r="Y75" s="76">
        <f t="shared" si="61"/>
        <v>0</v>
      </c>
      <c r="Z75" s="76">
        <f t="shared" si="62"/>
        <v>0</v>
      </c>
      <c r="AB75" s="75"/>
    </row>
    <row r="76" spans="2:28" ht="29.25" customHeight="1">
      <c r="B76" s="7"/>
      <c r="C76" s="308" t="s">
        <v>99</v>
      </c>
      <c r="D76" s="310"/>
      <c r="E76" s="312"/>
      <c r="F76" s="312"/>
      <c r="G76" s="312"/>
      <c r="H76" s="312"/>
      <c r="I76" s="74"/>
      <c r="J76" s="74">
        <f t="shared" si="47"/>
        <v>0</v>
      </c>
      <c r="K76" s="74">
        <f t="shared" si="48"/>
        <v>0</v>
      </c>
      <c r="L76" s="74">
        <f t="shared" si="49"/>
        <v>0</v>
      </c>
      <c r="M76" s="74">
        <f t="shared" si="50"/>
        <v>0</v>
      </c>
      <c r="N76" s="74">
        <f t="shared" si="51"/>
        <v>0</v>
      </c>
      <c r="O76" s="74"/>
      <c r="P76" s="74">
        <f t="shared" si="52"/>
        <v>0</v>
      </c>
      <c r="Q76" s="74">
        <f t="shared" si="53"/>
        <v>0</v>
      </c>
      <c r="R76" s="74">
        <f t="shared" si="54"/>
        <v>0</v>
      </c>
      <c r="S76" s="74">
        <f t="shared" si="55"/>
        <v>0</v>
      </c>
      <c r="T76" s="74">
        <f t="shared" si="56"/>
        <v>0</v>
      </c>
      <c r="U76" s="74">
        <f t="shared" si="57"/>
        <v>0</v>
      </c>
      <c r="V76" s="74">
        <f t="shared" si="58"/>
        <v>0</v>
      </c>
      <c r="W76" s="74">
        <f t="shared" si="59"/>
        <v>0</v>
      </c>
      <c r="X76" s="74">
        <f t="shared" si="60"/>
        <v>0</v>
      </c>
      <c r="Y76" s="74">
        <f t="shared" si="61"/>
        <v>0</v>
      </c>
      <c r="Z76" s="74">
        <f t="shared" si="62"/>
        <v>0</v>
      </c>
      <c r="AB76" s="75"/>
    </row>
    <row r="77" spans="2:28" ht="29.25" customHeight="1">
      <c r="B77" s="7"/>
      <c r="C77" s="309"/>
      <c r="D77" s="311"/>
      <c r="E77" s="313"/>
      <c r="F77" s="313"/>
      <c r="G77" s="313"/>
      <c r="H77" s="313"/>
      <c r="I77" s="76" t="s">
        <v>43</v>
      </c>
      <c r="J77" s="76" t="str">
        <f t="shared" si="47"/>
        <v xml:space="preserve"> </v>
      </c>
      <c r="K77" s="76" t="str">
        <f t="shared" si="48"/>
        <v xml:space="preserve"> </v>
      </c>
      <c r="L77" s="76" t="str">
        <f t="shared" si="49"/>
        <v xml:space="preserve"> </v>
      </c>
      <c r="M77" s="76" t="str">
        <f t="shared" si="50"/>
        <v xml:space="preserve"> </v>
      </c>
      <c r="N77" s="76" t="str">
        <f t="shared" si="51"/>
        <v xml:space="preserve"> </v>
      </c>
      <c r="O77" s="76"/>
      <c r="P77" s="76">
        <f t="shared" si="52"/>
        <v>0</v>
      </c>
      <c r="Q77" s="76">
        <f t="shared" si="53"/>
        <v>0</v>
      </c>
      <c r="R77" s="76">
        <f t="shared" si="54"/>
        <v>0</v>
      </c>
      <c r="S77" s="76">
        <f t="shared" si="55"/>
        <v>0</v>
      </c>
      <c r="T77" s="76">
        <f t="shared" si="56"/>
        <v>0</v>
      </c>
      <c r="U77" s="76">
        <f t="shared" si="57"/>
        <v>0</v>
      </c>
      <c r="V77" s="76">
        <f t="shared" si="58"/>
        <v>0</v>
      </c>
      <c r="W77" s="76">
        <f t="shared" si="59"/>
        <v>0</v>
      </c>
      <c r="X77" s="76">
        <f t="shared" si="60"/>
        <v>0</v>
      </c>
      <c r="Y77" s="76">
        <f t="shared" si="61"/>
        <v>0</v>
      </c>
      <c r="Z77" s="76">
        <f t="shared" si="62"/>
        <v>0</v>
      </c>
      <c r="AB77" s="75"/>
    </row>
    <row r="78" spans="2:28" ht="29.25" customHeight="1">
      <c r="B78" s="7"/>
      <c r="C78" s="308" t="s">
        <v>100</v>
      </c>
      <c r="D78" s="310"/>
      <c r="E78" s="312"/>
      <c r="F78" s="312"/>
      <c r="G78" s="312"/>
      <c r="H78" s="312"/>
      <c r="I78" s="74"/>
      <c r="J78" s="74">
        <f t="shared" si="47"/>
        <v>0</v>
      </c>
      <c r="K78" s="74">
        <f t="shared" si="48"/>
        <v>0</v>
      </c>
      <c r="L78" s="74">
        <f t="shared" si="49"/>
        <v>0</v>
      </c>
      <c r="M78" s="74">
        <f t="shared" si="50"/>
        <v>0</v>
      </c>
      <c r="N78" s="74">
        <f t="shared" si="51"/>
        <v>0</v>
      </c>
      <c r="O78" s="74"/>
      <c r="P78" s="74">
        <f t="shared" si="52"/>
        <v>0</v>
      </c>
      <c r="Q78" s="74">
        <f t="shared" si="53"/>
        <v>0</v>
      </c>
      <c r="R78" s="74">
        <f t="shared" si="54"/>
        <v>0</v>
      </c>
      <c r="S78" s="74">
        <f t="shared" si="55"/>
        <v>0</v>
      </c>
      <c r="T78" s="74">
        <f t="shared" si="56"/>
        <v>0</v>
      </c>
      <c r="U78" s="74">
        <f t="shared" si="57"/>
        <v>0</v>
      </c>
      <c r="V78" s="74">
        <f t="shared" si="58"/>
        <v>0</v>
      </c>
      <c r="W78" s="74">
        <f t="shared" si="59"/>
        <v>0</v>
      </c>
      <c r="X78" s="74">
        <f t="shared" si="60"/>
        <v>0</v>
      </c>
      <c r="Y78" s="74">
        <f t="shared" si="61"/>
        <v>0</v>
      </c>
      <c r="Z78" s="74">
        <f t="shared" si="62"/>
        <v>0</v>
      </c>
      <c r="AB78" s="75"/>
    </row>
    <row r="79" spans="2:28" ht="29.25" customHeight="1">
      <c r="B79" s="7"/>
      <c r="C79" s="309"/>
      <c r="D79" s="311"/>
      <c r="E79" s="313"/>
      <c r="F79" s="313"/>
      <c r="G79" s="313"/>
      <c r="H79" s="313"/>
      <c r="I79" s="76" t="s">
        <v>43</v>
      </c>
      <c r="J79" s="76" t="str">
        <f t="shared" si="47"/>
        <v xml:space="preserve"> </v>
      </c>
      <c r="K79" s="76" t="str">
        <f t="shared" si="48"/>
        <v xml:space="preserve"> </v>
      </c>
      <c r="L79" s="76" t="str">
        <f t="shared" si="49"/>
        <v xml:space="preserve"> </v>
      </c>
      <c r="M79" s="76" t="str">
        <f t="shared" si="50"/>
        <v xml:space="preserve"> </v>
      </c>
      <c r="N79" s="76" t="str">
        <f t="shared" si="51"/>
        <v xml:space="preserve"> </v>
      </c>
      <c r="O79" s="76"/>
      <c r="P79" s="76">
        <f t="shared" si="52"/>
        <v>0</v>
      </c>
      <c r="Q79" s="76">
        <f t="shared" si="53"/>
        <v>0</v>
      </c>
      <c r="R79" s="76">
        <f t="shared" si="54"/>
        <v>0</v>
      </c>
      <c r="S79" s="76">
        <f t="shared" si="55"/>
        <v>0</v>
      </c>
      <c r="T79" s="76">
        <f t="shared" si="56"/>
        <v>0</v>
      </c>
      <c r="U79" s="76">
        <f t="shared" si="57"/>
        <v>0</v>
      </c>
      <c r="V79" s="76">
        <f t="shared" si="58"/>
        <v>0</v>
      </c>
      <c r="W79" s="76">
        <f t="shared" si="59"/>
        <v>0</v>
      </c>
      <c r="X79" s="76">
        <f t="shared" si="60"/>
        <v>0</v>
      </c>
      <c r="Y79" s="76">
        <f t="shared" si="61"/>
        <v>0</v>
      </c>
      <c r="Z79" s="76">
        <f t="shared" si="62"/>
        <v>0</v>
      </c>
      <c r="AB79" s="75"/>
    </row>
    <row r="80" spans="2:28" ht="29.25" customHeight="1">
      <c r="B80" s="7"/>
      <c r="C80" s="308" t="s">
        <v>101</v>
      </c>
      <c r="D80" s="310"/>
      <c r="E80" s="312"/>
      <c r="F80" s="312"/>
      <c r="G80" s="312"/>
      <c r="H80" s="312"/>
      <c r="I80" s="74"/>
      <c r="J80" s="74">
        <f t="shared" si="47"/>
        <v>0</v>
      </c>
      <c r="K80" s="74">
        <f t="shared" si="48"/>
        <v>0</v>
      </c>
      <c r="L80" s="74">
        <f t="shared" si="49"/>
        <v>0</v>
      </c>
      <c r="M80" s="74">
        <f t="shared" si="50"/>
        <v>0</v>
      </c>
      <c r="N80" s="74">
        <f t="shared" si="51"/>
        <v>0</v>
      </c>
      <c r="O80" s="74"/>
      <c r="P80" s="74">
        <f t="shared" si="52"/>
        <v>0</v>
      </c>
      <c r="Q80" s="74">
        <f t="shared" si="53"/>
        <v>0</v>
      </c>
      <c r="R80" s="74">
        <f t="shared" si="54"/>
        <v>0</v>
      </c>
      <c r="S80" s="74">
        <f t="shared" si="55"/>
        <v>0</v>
      </c>
      <c r="T80" s="74">
        <f t="shared" si="56"/>
        <v>0</v>
      </c>
      <c r="U80" s="74">
        <f t="shared" si="57"/>
        <v>0</v>
      </c>
      <c r="V80" s="74">
        <f t="shared" si="58"/>
        <v>0</v>
      </c>
      <c r="W80" s="74">
        <f t="shared" si="59"/>
        <v>0</v>
      </c>
      <c r="X80" s="74">
        <f t="shared" si="60"/>
        <v>0</v>
      </c>
      <c r="Y80" s="74">
        <f t="shared" si="61"/>
        <v>0</v>
      </c>
      <c r="Z80" s="74">
        <f t="shared" si="62"/>
        <v>0</v>
      </c>
      <c r="AB80" s="75"/>
    </row>
    <row r="81" spans="2:28" ht="29.25" customHeight="1">
      <c r="B81" s="7"/>
      <c r="C81" s="309"/>
      <c r="D81" s="311"/>
      <c r="E81" s="313"/>
      <c r="F81" s="313"/>
      <c r="G81" s="313"/>
      <c r="H81" s="313"/>
      <c r="I81" s="76" t="s">
        <v>43</v>
      </c>
      <c r="J81" s="76" t="str">
        <f t="shared" si="47"/>
        <v xml:space="preserve"> </v>
      </c>
      <c r="K81" s="76" t="str">
        <f t="shared" si="48"/>
        <v xml:space="preserve"> </v>
      </c>
      <c r="L81" s="76" t="str">
        <f t="shared" si="49"/>
        <v xml:space="preserve"> </v>
      </c>
      <c r="M81" s="76" t="str">
        <f t="shared" si="50"/>
        <v xml:space="preserve"> </v>
      </c>
      <c r="N81" s="76" t="str">
        <f t="shared" si="51"/>
        <v xml:space="preserve"> </v>
      </c>
      <c r="O81" s="76"/>
      <c r="P81" s="76">
        <f t="shared" si="52"/>
        <v>0</v>
      </c>
      <c r="Q81" s="76">
        <f t="shared" si="53"/>
        <v>0</v>
      </c>
      <c r="R81" s="76">
        <f t="shared" si="54"/>
        <v>0</v>
      </c>
      <c r="S81" s="76">
        <f t="shared" si="55"/>
        <v>0</v>
      </c>
      <c r="T81" s="76">
        <f t="shared" si="56"/>
        <v>0</v>
      </c>
      <c r="U81" s="76">
        <f t="shared" si="57"/>
        <v>0</v>
      </c>
      <c r="V81" s="76">
        <f t="shared" si="58"/>
        <v>0</v>
      </c>
      <c r="W81" s="76">
        <f t="shared" si="59"/>
        <v>0</v>
      </c>
      <c r="X81" s="76">
        <f t="shared" si="60"/>
        <v>0</v>
      </c>
      <c r="Y81" s="76">
        <f t="shared" si="61"/>
        <v>0</v>
      </c>
      <c r="Z81" s="76">
        <f t="shared" si="62"/>
        <v>0</v>
      </c>
      <c r="AB81" s="75"/>
    </row>
    <row r="82" spans="2:28" ht="29.25" customHeight="1">
      <c r="B82" s="7"/>
      <c r="C82" s="308" t="s">
        <v>102</v>
      </c>
      <c r="D82" s="310"/>
      <c r="E82" s="312"/>
      <c r="F82" s="312"/>
      <c r="G82" s="312"/>
      <c r="H82" s="312"/>
      <c r="I82" s="74"/>
      <c r="J82" s="74">
        <f t="shared" si="47"/>
        <v>0</v>
      </c>
      <c r="K82" s="74">
        <f t="shared" si="48"/>
        <v>0</v>
      </c>
      <c r="L82" s="74">
        <f t="shared" si="49"/>
        <v>0</v>
      </c>
      <c r="M82" s="74">
        <f t="shared" si="50"/>
        <v>0</v>
      </c>
      <c r="N82" s="74">
        <f t="shared" si="51"/>
        <v>0</v>
      </c>
      <c r="O82" s="74"/>
      <c r="P82" s="74">
        <f t="shared" si="52"/>
        <v>0</v>
      </c>
      <c r="Q82" s="74">
        <f t="shared" si="53"/>
        <v>0</v>
      </c>
      <c r="R82" s="74">
        <f t="shared" si="54"/>
        <v>0</v>
      </c>
      <c r="S82" s="74">
        <f t="shared" si="55"/>
        <v>0</v>
      </c>
      <c r="T82" s="74">
        <f t="shared" si="56"/>
        <v>0</v>
      </c>
      <c r="U82" s="74">
        <f t="shared" si="57"/>
        <v>0</v>
      </c>
      <c r="V82" s="74">
        <f t="shared" si="58"/>
        <v>0</v>
      </c>
      <c r="W82" s="74">
        <f t="shared" si="59"/>
        <v>0</v>
      </c>
      <c r="X82" s="74">
        <f t="shared" si="60"/>
        <v>0</v>
      </c>
      <c r="Y82" s="74">
        <f t="shared" si="61"/>
        <v>0</v>
      </c>
      <c r="Z82" s="74">
        <f t="shared" si="62"/>
        <v>0</v>
      </c>
      <c r="AB82" s="75"/>
    </row>
    <row r="83" spans="2:28" ht="29.25" customHeight="1">
      <c r="B83" s="7"/>
      <c r="C83" s="309"/>
      <c r="D83" s="311"/>
      <c r="E83" s="313"/>
      <c r="F83" s="313"/>
      <c r="G83" s="313"/>
      <c r="H83" s="313"/>
      <c r="I83" s="76" t="s">
        <v>43</v>
      </c>
      <c r="J83" s="76" t="str">
        <f t="shared" si="47"/>
        <v xml:space="preserve"> </v>
      </c>
      <c r="K83" s="76" t="str">
        <f t="shared" si="48"/>
        <v xml:space="preserve"> </v>
      </c>
      <c r="L83" s="76" t="str">
        <f t="shared" si="49"/>
        <v xml:space="preserve"> </v>
      </c>
      <c r="M83" s="76" t="str">
        <f t="shared" si="50"/>
        <v xml:space="preserve"> </v>
      </c>
      <c r="N83" s="76" t="str">
        <f t="shared" si="51"/>
        <v xml:space="preserve"> </v>
      </c>
      <c r="O83" s="76"/>
      <c r="P83" s="76">
        <f t="shared" si="52"/>
        <v>0</v>
      </c>
      <c r="Q83" s="76">
        <f t="shared" si="53"/>
        <v>0</v>
      </c>
      <c r="R83" s="76">
        <f t="shared" si="54"/>
        <v>0</v>
      </c>
      <c r="S83" s="76">
        <f t="shared" si="55"/>
        <v>0</v>
      </c>
      <c r="T83" s="76">
        <f t="shared" si="56"/>
        <v>0</v>
      </c>
      <c r="U83" s="76">
        <f t="shared" si="57"/>
        <v>0</v>
      </c>
      <c r="V83" s="76">
        <f t="shared" si="58"/>
        <v>0</v>
      </c>
      <c r="W83" s="76">
        <f t="shared" si="59"/>
        <v>0</v>
      </c>
      <c r="X83" s="76">
        <f t="shared" si="60"/>
        <v>0</v>
      </c>
      <c r="Y83" s="76">
        <f t="shared" si="61"/>
        <v>0</v>
      </c>
      <c r="Z83" s="76">
        <f t="shared" si="62"/>
        <v>0</v>
      </c>
      <c r="AB83" s="75"/>
    </row>
    <row r="84" spans="2:28" ht="29.25" customHeight="1">
      <c r="B84" s="7"/>
      <c r="C84" s="308" t="s">
        <v>103</v>
      </c>
      <c r="D84" s="310"/>
      <c r="E84" s="312"/>
      <c r="F84" s="312"/>
      <c r="G84" s="312"/>
      <c r="H84" s="312"/>
      <c r="I84" s="74"/>
      <c r="J84" s="74">
        <f t="shared" si="47"/>
        <v>0</v>
      </c>
      <c r="K84" s="74">
        <f t="shared" si="48"/>
        <v>0</v>
      </c>
      <c r="L84" s="74">
        <f t="shared" si="49"/>
        <v>0</v>
      </c>
      <c r="M84" s="74">
        <f t="shared" si="50"/>
        <v>0</v>
      </c>
      <c r="N84" s="74">
        <f t="shared" si="51"/>
        <v>0</v>
      </c>
      <c r="O84" s="74"/>
      <c r="P84" s="74">
        <f t="shared" si="52"/>
        <v>0</v>
      </c>
      <c r="Q84" s="74">
        <f t="shared" si="53"/>
        <v>0</v>
      </c>
      <c r="R84" s="74">
        <f t="shared" si="54"/>
        <v>0</v>
      </c>
      <c r="S84" s="74">
        <f t="shared" si="55"/>
        <v>0</v>
      </c>
      <c r="T84" s="74">
        <f t="shared" si="56"/>
        <v>0</v>
      </c>
      <c r="U84" s="74">
        <f t="shared" si="57"/>
        <v>0</v>
      </c>
      <c r="V84" s="74">
        <f t="shared" si="58"/>
        <v>0</v>
      </c>
      <c r="W84" s="74">
        <f t="shared" si="59"/>
        <v>0</v>
      </c>
      <c r="X84" s="74">
        <f t="shared" si="60"/>
        <v>0</v>
      </c>
      <c r="Y84" s="74">
        <f t="shared" si="61"/>
        <v>0</v>
      </c>
      <c r="Z84" s="74">
        <f t="shared" si="62"/>
        <v>0</v>
      </c>
      <c r="AB84" s="75"/>
    </row>
    <row r="85" spans="2:28" ht="29.25" customHeight="1">
      <c r="B85" s="7"/>
      <c r="C85" s="309"/>
      <c r="D85" s="311"/>
      <c r="E85" s="313"/>
      <c r="F85" s="313"/>
      <c r="G85" s="313"/>
      <c r="H85" s="313"/>
      <c r="I85" s="76" t="s">
        <v>43</v>
      </c>
      <c r="J85" s="76" t="str">
        <f t="shared" si="47"/>
        <v xml:space="preserve"> </v>
      </c>
      <c r="K85" s="76" t="str">
        <f t="shared" si="48"/>
        <v xml:space="preserve"> </v>
      </c>
      <c r="L85" s="76" t="str">
        <f t="shared" si="49"/>
        <v xml:space="preserve"> </v>
      </c>
      <c r="M85" s="76" t="str">
        <f t="shared" si="50"/>
        <v xml:space="preserve"> </v>
      </c>
      <c r="N85" s="76" t="str">
        <f t="shared" si="51"/>
        <v xml:space="preserve"> </v>
      </c>
      <c r="O85" s="76"/>
      <c r="P85" s="76">
        <f t="shared" si="52"/>
        <v>0</v>
      </c>
      <c r="Q85" s="76">
        <f t="shared" si="53"/>
        <v>0</v>
      </c>
      <c r="R85" s="76">
        <f t="shared" si="54"/>
        <v>0</v>
      </c>
      <c r="S85" s="76">
        <f t="shared" si="55"/>
        <v>0</v>
      </c>
      <c r="T85" s="76">
        <f t="shared" si="56"/>
        <v>0</v>
      </c>
      <c r="U85" s="76">
        <f t="shared" si="57"/>
        <v>0</v>
      </c>
      <c r="V85" s="76">
        <f t="shared" si="58"/>
        <v>0</v>
      </c>
      <c r="W85" s="76">
        <f t="shared" si="59"/>
        <v>0</v>
      </c>
      <c r="X85" s="76">
        <f t="shared" si="60"/>
        <v>0</v>
      </c>
      <c r="Y85" s="76">
        <f t="shared" si="61"/>
        <v>0</v>
      </c>
      <c r="Z85" s="76">
        <f t="shared" si="62"/>
        <v>0</v>
      </c>
      <c r="AB85" s="75"/>
    </row>
    <row r="86" spans="2:28" ht="29.25" customHeight="1">
      <c r="B86" s="7"/>
      <c r="C86" s="308" t="s">
        <v>104</v>
      </c>
      <c r="D86" s="310"/>
      <c r="E86" s="312"/>
      <c r="F86" s="312"/>
      <c r="G86" s="312"/>
      <c r="H86" s="312"/>
      <c r="I86" s="74"/>
      <c r="J86" s="74">
        <f t="shared" si="47"/>
        <v>0</v>
      </c>
      <c r="K86" s="74">
        <f t="shared" si="48"/>
        <v>0</v>
      </c>
      <c r="L86" s="74">
        <f t="shared" si="49"/>
        <v>0</v>
      </c>
      <c r="M86" s="74">
        <f t="shared" si="50"/>
        <v>0</v>
      </c>
      <c r="N86" s="74">
        <f t="shared" si="51"/>
        <v>0</v>
      </c>
      <c r="O86" s="74"/>
      <c r="P86" s="74">
        <f t="shared" si="52"/>
        <v>0</v>
      </c>
      <c r="Q86" s="74">
        <f t="shared" si="53"/>
        <v>0</v>
      </c>
      <c r="R86" s="74">
        <f t="shared" si="54"/>
        <v>0</v>
      </c>
      <c r="S86" s="74">
        <f t="shared" si="55"/>
        <v>0</v>
      </c>
      <c r="T86" s="74">
        <f t="shared" si="56"/>
        <v>0</v>
      </c>
      <c r="U86" s="74">
        <f t="shared" si="57"/>
        <v>0</v>
      </c>
      <c r="V86" s="74">
        <f t="shared" si="58"/>
        <v>0</v>
      </c>
      <c r="W86" s="74">
        <f t="shared" si="59"/>
        <v>0</v>
      </c>
      <c r="X86" s="74">
        <f t="shared" si="60"/>
        <v>0</v>
      </c>
      <c r="Y86" s="74">
        <f t="shared" si="61"/>
        <v>0</v>
      </c>
      <c r="Z86" s="74">
        <f t="shared" si="62"/>
        <v>0</v>
      </c>
      <c r="AB86" s="75"/>
    </row>
    <row r="87" spans="2:28" ht="29.25" customHeight="1">
      <c r="B87" s="7"/>
      <c r="C87" s="309"/>
      <c r="D87" s="311"/>
      <c r="E87" s="313"/>
      <c r="F87" s="313"/>
      <c r="G87" s="313"/>
      <c r="H87" s="313"/>
      <c r="I87" s="76" t="s">
        <v>43</v>
      </c>
      <c r="J87" s="76" t="str">
        <f t="shared" si="47"/>
        <v xml:space="preserve"> </v>
      </c>
      <c r="K87" s="76" t="str">
        <f t="shared" si="48"/>
        <v xml:space="preserve"> </v>
      </c>
      <c r="L87" s="76" t="str">
        <f t="shared" si="49"/>
        <v xml:space="preserve"> </v>
      </c>
      <c r="M87" s="76" t="str">
        <f t="shared" si="50"/>
        <v xml:space="preserve"> </v>
      </c>
      <c r="N87" s="76" t="str">
        <f t="shared" si="51"/>
        <v xml:space="preserve"> </v>
      </c>
      <c r="O87" s="76"/>
      <c r="P87" s="76">
        <f t="shared" si="52"/>
        <v>0</v>
      </c>
      <c r="Q87" s="76">
        <f t="shared" si="53"/>
        <v>0</v>
      </c>
      <c r="R87" s="76">
        <f t="shared" si="54"/>
        <v>0</v>
      </c>
      <c r="S87" s="76">
        <f t="shared" si="55"/>
        <v>0</v>
      </c>
      <c r="T87" s="76">
        <f t="shared" si="56"/>
        <v>0</v>
      </c>
      <c r="U87" s="76">
        <f t="shared" si="57"/>
        <v>0</v>
      </c>
      <c r="V87" s="76">
        <f t="shared" si="58"/>
        <v>0</v>
      </c>
      <c r="W87" s="76">
        <f t="shared" si="59"/>
        <v>0</v>
      </c>
      <c r="X87" s="76">
        <f t="shared" si="60"/>
        <v>0</v>
      </c>
      <c r="Y87" s="76">
        <f t="shared" si="61"/>
        <v>0</v>
      </c>
      <c r="Z87" s="76">
        <f t="shared" si="62"/>
        <v>0</v>
      </c>
      <c r="AB87" s="75"/>
    </row>
    <row r="88" spans="2:28" ht="29.25" customHeight="1">
      <c r="B88" s="7"/>
      <c r="C88" s="308" t="s">
        <v>105</v>
      </c>
      <c r="D88" s="310"/>
      <c r="E88" s="312"/>
      <c r="F88" s="312"/>
      <c r="G88" s="312"/>
      <c r="H88" s="312"/>
      <c r="I88" s="74"/>
      <c r="J88" s="74">
        <f t="shared" si="47"/>
        <v>0</v>
      </c>
      <c r="K88" s="74">
        <f t="shared" si="48"/>
        <v>0</v>
      </c>
      <c r="L88" s="74">
        <f t="shared" si="49"/>
        <v>0</v>
      </c>
      <c r="M88" s="74">
        <f t="shared" si="50"/>
        <v>0</v>
      </c>
      <c r="N88" s="74">
        <f t="shared" si="51"/>
        <v>0</v>
      </c>
      <c r="O88" s="74">
        <f t="shared" si="63"/>
        <v>0</v>
      </c>
      <c r="P88" s="74">
        <f t="shared" si="52"/>
        <v>0</v>
      </c>
      <c r="Q88" s="74">
        <f t="shared" si="53"/>
        <v>0</v>
      </c>
      <c r="R88" s="74">
        <f t="shared" si="54"/>
        <v>0</v>
      </c>
      <c r="S88" s="74">
        <f t="shared" si="55"/>
        <v>0</v>
      </c>
      <c r="T88" s="74">
        <f t="shared" si="56"/>
        <v>0</v>
      </c>
      <c r="U88" s="74">
        <f t="shared" si="57"/>
        <v>0</v>
      </c>
      <c r="V88" s="74">
        <f t="shared" si="58"/>
        <v>0</v>
      </c>
      <c r="W88" s="74">
        <f t="shared" si="59"/>
        <v>0</v>
      </c>
      <c r="X88" s="74">
        <f t="shared" si="60"/>
        <v>0</v>
      </c>
      <c r="Y88" s="74">
        <f t="shared" si="61"/>
        <v>0</v>
      </c>
      <c r="Z88" s="74">
        <f t="shared" si="62"/>
        <v>0</v>
      </c>
      <c r="AB88" s="75"/>
    </row>
    <row r="89" spans="2:28" ht="29.25" customHeight="1">
      <c r="B89" s="7"/>
      <c r="C89" s="309"/>
      <c r="D89" s="311"/>
      <c r="E89" s="313"/>
      <c r="F89" s="313"/>
      <c r="G89" s="313"/>
      <c r="H89" s="313"/>
      <c r="I89" s="76" t="s">
        <v>43</v>
      </c>
      <c r="J89" s="76" t="str">
        <f t="shared" si="47"/>
        <v xml:space="preserve"> </v>
      </c>
      <c r="K89" s="76" t="str">
        <f t="shared" si="48"/>
        <v xml:space="preserve"> </v>
      </c>
      <c r="L89" s="76" t="str">
        <f t="shared" si="49"/>
        <v xml:space="preserve"> </v>
      </c>
      <c r="M89" s="76" t="str">
        <f t="shared" si="50"/>
        <v xml:space="preserve"> </v>
      </c>
      <c r="N89" s="76" t="str">
        <f t="shared" si="51"/>
        <v xml:space="preserve"> </v>
      </c>
      <c r="O89" s="76" t="str">
        <f t="shared" si="63"/>
        <v xml:space="preserve"> </v>
      </c>
      <c r="P89" s="76" t="str">
        <f t="shared" si="52"/>
        <v xml:space="preserve"> </v>
      </c>
      <c r="Q89" s="76" t="str">
        <f t="shared" si="53"/>
        <v xml:space="preserve"> </v>
      </c>
      <c r="R89" s="76" t="str">
        <f t="shared" si="54"/>
        <v xml:space="preserve"> </v>
      </c>
      <c r="S89" s="76" t="str">
        <f t="shared" si="55"/>
        <v xml:space="preserve"> </v>
      </c>
      <c r="T89" s="76" t="str">
        <f t="shared" si="56"/>
        <v xml:space="preserve"> </v>
      </c>
      <c r="U89" s="76" t="str">
        <f t="shared" si="57"/>
        <v xml:space="preserve"> </v>
      </c>
      <c r="V89" s="76" t="str">
        <f t="shared" si="58"/>
        <v xml:space="preserve"> </v>
      </c>
      <c r="W89" s="76" t="str">
        <f t="shared" si="59"/>
        <v xml:space="preserve"> </v>
      </c>
      <c r="X89" s="76" t="str">
        <f t="shared" si="60"/>
        <v xml:space="preserve"> </v>
      </c>
      <c r="Y89" s="76" t="str">
        <f t="shared" si="61"/>
        <v xml:space="preserve"> </v>
      </c>
      <c r="Z89" s="76" t="str">
        <f t="shared" si="62"/>
        <v xml:space="preserve"> </v>
      </c>
      <c r="AB89" s="75"/>
    </row>
    <row r="90" spans="2:28" ht="29.25" customHeight="1">
      <c r="B90" s="7"/>
      <c r="C90" s="308" t="s">
        <v>106</v>
      </c>
      <c r="D90" s="310"/>
      <c r="E90" s="312"/>
      <c r="F90" s="312"/>
      <c r="G90" s="312"/>
      <c r="H90" s="312"/>
      <c r="I90" s="74"/>
      <c r="J90" s="74">
        <f t="shared" si="47"/>
        <v>0</v>
      </c>
      <c r="K90" s="74">
        <f t="shared" si="48"/>
        <v>0</v>
      </c>
      <c r="L90" s="74">
        <f t="shared" si="49"/>
        <v>0</v>
      </c>
      <c r="M90" s="74">
        <f t="shared" si="50"/>
        <v>0</v>
      </c>
      <c r="N90" s="74">
        <f t="shared" si="51"/>
        <v>0</v>
      </c>
      <c r="O90" s="74">
        <f t="shared" si="63"/>
        <v>0</v>
      </c>
      <c r="P90" s="74">
        <f t="shared" si="52"/>
        <v>0</v>
      </c>
      <c r="Q90" s="74">
        <f t="shared" si="53"/>
        <v>0</v>
      </c>
      <c r="R90" s="74">
        <f t="shared" si="54"/>
        <v>0</v>
      </c>
      <c r="S90" s="74">
        <f t="shared" si="55"/>
        <v>0</v>
      </c>
      <c r="T90" s="74">
        <f t="shared" si="56"/>
        <v>0</v>
      </c>
      <c r="U90" s="74">
        <f t="shared" si="57"/>
        <v>0</v>
      </c>
      <c r="V90" s="74">
        <f t="shared" si="58"/>
        <v>0</v>
      </c>
      <c r="W90" s="74">
        <f t="shared" si="59"/>
        <v>0</v>
      </c>
      <c r="X90" s="74">
        <f t="shared" si="60"/>
        <v>0</v>
      </c>
      <c r="Y90" s="74">
        <f t="shared" si="61"/>
        <v>0</v>
      </c>
      <c r="Z90" s="74">
        <f t="shared" si="62"/>
        <v>0</v>
      </c>
      <c r="AB90" s="75"/>
    </row>
    <row r="91" spans="2:28" ht="29.25" customHeight="1">
      <c r="B91" s="7"/>
      <c r="C91" s="309"/>
      <c r="D91" s="311"/>
      <c r="E91" s="313"/>
      <c r="F91" s="313"/>
      <c r="G91" s="313"/>
      <c r="H91" s="313"/>
      <c r="I91" s="76" t="s">
        <v>43</v>
      </c>
      <c r="J91" s="76" t="str">
        <f t="shared" si="47"/>
        <v xml:space="preserve"> </v>
      </c>
      <c r="K91" s="76" t="str">
        <f t="shared" si="48"/>
        <v xml:space="preserve"> </v>
      </c>
      <c r="L91" s="76" t="str">
        <f t="shared" si="49"/>
        <v xml:space="preserve"> </v>
      </c>
      <c r="M91" s="76" t="str">
        <f t="shared" si="50"/>
        <v xml:space="preserve"> </v>
      </c>
      <c r="N91" s="76" t="str">
        <f t="shared" si="51"/>
        <v xml:space="preserve"> </v>
      </c>
      <c r="O91" s="76" t="str">
        <f t="shared" si="63"/>
        <v xml:space="preserve"> </v>
      </c>
      <c r="P91" s="76" t="str">
        <f t="shared" si="52"/>
        <v xml:space="preserve"> </v>
      </c>
      <c r="Q91" s="76" t="str">
        <f t="shared" si="53"/>
        <v xml:space="preserve"> </v>
      </c>
      <c r="R91" s="76" t="str">
        <f t="shared" si="54"/>
        <v xml:space="preserve"> </v>
      </c>
      <c r="S91" s="76" t="str">
        <f t="shared" si="55"/>
        <v xml:space="preserve"> </v>
      </c>
      <c r="T91" s="76" t="str">
        <f t="shared" si="56"/>
        <v xml:space="preserve"> </v>
      </c>
      <c r="U91" s="76" t="str">
        <f t="shared" si="57"/>
        <v xml:space="preserve"> </v>
      </c>
      <c r="V91" s="76" t="str">
        <f t="shared" si="58"/>
        <v xml:space="preserve"> </v>
      </c>
      <c r="W91" s="76" t="str">
        <f t="shared" si="59"/>
        <v xml:space="preserve"> </v>
      </c>
      <c r="X91" s="76" t="str">
        <f t="shared" si="60"/>
        <v xml:space="preserve"> </v>
      </c>
      <c r="Y91" s="76" t="str">
        <f t="shared" si="61"/>
        <v xml:space="preserve"> </v>
      </c>
      <c r="Z91" s="76" t="str">
        <f t="shared" si="62"/>
        <v xml:space="preserve"> </v>
      </c>
      <c r="AB91" s="75"/>
    </row>
    <row r="92" spans="2:28" ht="29.25" customHeight="1">
      <c r="B92" s="7"/>
      <c r="C92" s="308" t="s">
        <v>107</v>
      </c>
      <c r="D92" s="310"/>
      <c r="E92" s="312"/>
      <c r="F92" s="312"/>
      <c r="G92" s="312"/>
      <c r="H92" s="312"/>
      <c r="I92" s="74"/>
      <c r="J92" s="74">
        <f t="shared" si="47"/>
        <v>0</v>
      </c>
      <c r="K92" s="74">
        <f t="shared" si="48"/>
        <v>0</v>
      </c>
      <c r="L92" s="74">
        <f t="shared" si="49"/>
        <v>0</v>
      </c>
      <c r="M92" s="74">
        <f t="shared" si="50"/>
        <v>0</v>
      </c>
      <c r="N92" s="74">
        <f t="shared" si="51"/>
        <v>0</v>
      </c>
      <c r="O92" s="74">
        <f t="shared" si="63"/>
        <v>0</v>
      </c>
      <c r="P92" s="74">
        <f t="shared" si="52"/>
        <v>0</v>
      </c>
      <c r="Q92" s="74">
        <f t="shared" si="53"/>
        <v>0</v>
      </c>
      <c r="R92" s="74">
        <f t="shared" si="54"/>
        <v>0</v>
      </c>
      <c r="S92" s="74">
        <f t="shared" si="55"/>
        <v>0</v>
      </c>
      <c r="T92" s="74">
        <f t="shared" si="56"/>
        <v>0</v>
      </c>
      <c r="U92" s="74">
        <f t="shared" si="57"/>
        <v>0</v>
      </c>
      <c r="V92" s="74">
        <f t="shared" si="58"/>
        <v>0</v>
      </c>
      <c r="W92" s="74">
        <f t="shared" si="59"/>
        <v>0</v>
      </c>
      <c r="X92" s="74">
        <f t="shared" si="60"/>
        <v>0</v>
      </c>
      <c r="Y92" s="74">
        <f t="shared" si="61"/>
        <v>0</v>
      </c>
      <c r="Z92" s="74">
        <f t="shared" si="62"/>
        <v>0</v>
      </c>
      <c r="AB92" s="75"/>
    </row>
    <row r="93" spans="2:28" ht="29.25" customHeight="1">
      <c r="B93" s="7"/>
      <c r="C93" s="309"/>
      <c r="D93" s="311"/>
      <c r="E93" s="313"/>
      <c r="F93" s="313"/>
      <c r="G93" s="313"/>
      <c r="H93" s="313"/>
      <c r="I93" s="76" t="s">
        <v>43</v>
      </c>
      <c r="J93" s="76" t="str">
        <f t="shared" si="47"/>
        <v xml:space="preserve"> </v>
      </c>
      <c r="K93" s="76" t="str">
        <f t="shared" si="48"/>
        <v xml:space="preserve"> </v>
      </c>
      <c r="L93" s="76" t="str">
        <f t="shared" si="49"/>
        <v xml:space="preserve"> </v>
      </c>
      <c r="M93" s="76" t="str">
        <f t="shared" si="50"/>
        <v xml:space="preserve"> </v>
      </c>
      <c r="N93" s="76" t="str">
        <f t="shared" si="51"/>
        <v xml:space="preserve"> </v>
      </c>
      <c r="O93" s="76" t="str">
        <f t="shared" si="63"/>
        <v xml:space="preserve"> </v>
      </c>
      <c r="P93" s="76" t="str">
        <f t="shared" si="52"/>
        <v xml:space="preserve"> </v>
      </c>
      <c r="Q93" s="76" t="str">
        <f t="shared" si="53"/>
        <v xml:space="preserve"> </v>
      </c>
      <c r="R93" s="76" t="str">
        <f t="shared" si="54"/>
        <v xml:space="preserve"> </v>
      </c>
      <c r="S93" s="76" t="str">
        <f t="shared" si="55"/>
        <v xml:space="preserve"> </v>
      </c>
      <c r="T93" s="76" t="str">
        <f t="shared" si="56"/>
        <v xml:space="preserve"> </v>
      </c>
      <c r="U93" s="76" t="str">
        <f t="shared" si="57"/>
        <v xml:space="preserve"> </v>
      </c>
      <c r="V93" s="76" t="str">
        <f t="shared" si="58"/>
        <v xml:space="preserve"> </v>
      </c>
      <c r="W93" s="76" t="str">
        <f t="shared" si="59"/>
        <v xml:space="preserve"> </v>
      </c>
      <c r="X93" s="76" t="str">
        <f t="shared" si="60"/>
        <v xml:space="preserve"> </v>
      </c>
      <c r="Y93" s="76" t="str">
        <f t="shared" si="61"/>
        <v xml:space="preserve"> </v>
      </c>
      <c r="Z93" s="76" t="str">
        <f t="shared" si="62"/>
        <v xml:space="preserve"> </v>
      </c>
      <c r="AB93" s="75"/>
    </row>
    <row r="94" spans="2:28" ht="15" customHeight="1">
      <c r="B94" s="7"/>
      <c r="C94" s="83"/>
      <c r="D94" s="9"/>
      <c r="E94" s="9"/>
      <c r="F94" s="9"/>
      <c r="G94" s="9"/>
      <c r="H94" s="9"/>
      <c r="I94" s="7"/>
      <c r="J94" s="7"/>
      <c r="K94" s="7"/>
    </row>
    <row r="95" spans="2:28" ht="34.5" customHeight="1">
      <c r="B95" s="7"/>
      <c r="C95" s="60"/>
      <c r="D95" s="84" t="s">
        <v>108</v>
      </c>
      <c r="E95" s="85"/>
      <c r="F95" s="85"/>
      <c r="G95" s="85"/>
      <c r="H95" s="85"/>
      <c r="I95" s="85"/>
      <c r="J95" s="85"/>
      <c r="K95" s="86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</row>
    <row r="96" spans="2:28" ht="25.5" customHeight="1">
      <c r="B96" s="7"/>
      <c r="C96" s="63"/>
      <c r="D96" s="87" t="s">
        <v>109</v>
      </c>
      <c r="E96" s="88"/>
      <c r="F96" s="88"/>
      <c r="G96" s="88"/>
      <c r="H96" s="88"/>
      <c r="I96" s="88"/>
      <c r="J96" s="88"/>
      <c r="K96" s="89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</row>
    <row r="97" spans="2:28" ht="38.1" customHeight="1">
      <c r="B97" s="7"/>
      <c r="C97" s="314" t="s">
        <v>32</v>
      </c>
      <c r="D97" s="314" t="s">
        <v>33</v>
      </c>
      <c r="E97" s="315" t="s">
        <v>34</v>
      </c>
      <c r="F97" s="315" t="str">
        <f>F$25</f>
        <v>Status der 
Umsetzung</v>
      </c>
      <c r="G97" s="314" t="s">
        <v>36</v>
      </c>
      <c r="H97" s="314" t="s">
        <v>37</v>
      </c>
      <c r="I97" s="67" t="str">
        <f t="shared" ref="I97:Z97" si="64">I25</f>
        <v/>
      </c>
      <c r="J97" s="67" t="str">
        <f t="shared" si="64"/>
        <v/>
      </c>
      <c r="K97" s="67" t="str">
        <f t="shared" si="64"/>
        <v/>
      </c>
      <c r="L97" s="67" t="str">
        <f t="shared" si="64"/>
        <v>Ziele CO2 &amp; Kompetenzen</v>
      </c>
      <c r="M97" s="67" t="str">
        <f t="shared" si="64"/>
        <v/>
      </c>
      <c r="N97" s="67" t="str">
        <f t="shared" si="64"/>
        <v/>
      </c>
      <c r="O97" s="67" t="str">
        <f t="shared" si="64"/>
        <v/>
      </c>
      <c r="P97" s="67" t="str">
        <f t="shared" si="64"/>
        <v/>
      </c>
      <c r="Q97" s="67" t="str">
        <f t="shared" si="64"/>
        <v/>
      </c>
      <c r="R97" s="67" t="str">
        <f t="shared" si="64"/>
        <v/>
      </c>
      <c r="S97" s="67" t="str">
        <f t="shared" si="64"/>
        <v/>
      </c>
      <c r="T97" s="67" t="str">
        <f t="shared" si="64"/>
        <v/>
      </c>
      <c r="U97" s="67" t="str">
        <f t="shared" si="64"/>
        <v/>
      </c>
      <c r="V97" s="67" t="str">
        <f t="shared" si="64"/>
        <v/>
      </c>
      <c r="W97" s="67" t="str">
        <f t="shared" si="64"/>
        <v/>
      </c>
      <c r="X97" s="67" t="str">
        <f t="shared" si="64"/>
        <v/>
      </c>
      <c r="Y97" s="67" t="str">
        <f t="shared" si="64"/>
        <v/>
      </c>
      <c r="Z97" s="67" t="str">
        <f t="shared" si="64"/>
        <v/>
      </c>
    </row>
    <row r="98" spans="2:28" ht="14.25" customHeight="1">
      <c r="B98" s="7"/>
      <c r="C98" s="314"/>
      <c r="D98" s="314"/>
      <c r="E98" s="316"/>
      <c r="F98" s="316"/>
      <c r="G98" s="314"/>
      <c r="H98" s="314"/>
      <c r="I98" s="68">
        <f>$I$9</f>
        <v>2019</v>
      </c>
      <c r="J98" s="68">
        <f>J$9</f>
        <v>2022</v>
      </c>
      <c r="K98" s="68">
        <f>K$9</f>
        <v>2022</v>
      </c>
      <c r="L98" s="68">
        <f>L$9</f>
        <v>2024</v>
      </c>
      <c r="M98" s="68">
        <f>L98+2</f>
        <v>2026</v>
      </c>
      <c r="N98" s="68">
        <f>M98+2</f>
        <v>2028</v>
      </c>
      <c r="O98" s="68">
        <f>N98+2</f>
        <v>2030</v>
      </c>
      <c r="P98" s="68">
        <f>O98+2</f>
        <v>2032</v>
      </c>
      <c r="Q98" s="68">
        <f t="shared" ref="Q98:V98" si="65">P98+2</f>
        <v>2034</v>
      </c>
      <c r="R98" s="68">
        <f t="shared" si="65"/>
        <v>2036</v>
      </c>
      <c r="S98" s="68">
        <f t="shared" si="65"/>
        <v>2038</v>
      </c>
      <c r="T98" s="68">
        <f t="shared" si="65"/>
        <v>2040</v>
      </c>
      <c r="U98" s="68">
        <f t="shared" si="65"/>
        <v>2042</v>
      </c>
      <c r="V98" s="68">
        <f t="shared" si="65"/>
        <v>2044</v>
      </c>
      <c r="W98" s="68">
        <f>V98+2</f>
        <v>2046</v>
      </c>
      <c r="X98" s="68">
        <f>W98+2</f>
        <v>2048</v>
      </c>
      <c r="Y98" s="68">
        <f>X98+2</f>
        <v>2050</v>
      </c>
      <c r="Z98" s="68">
        <f>Y98+2</f>
        <v>2052</v>
      </c>
    </row>
    <row r="99" spans="2:28" ht="24" customHeight="1">
      <c r="B99" s="7"/>
      <c r="C99" s="69"/>
      <c r="D99" s="71"/>
      <c r="E99" s="90"/>
      <c r="F99" s="90"/>
      <c r="G99" s="90"/>
      <c r="H99" s="91" t="s">
        <v>38</v>
      </c>
      <c r="I99" s="73">
        <f t="shared" ref="I99:Z99" si="66">SUM(I100:I129)</f>
        <v>0</v>
      </c>
      <c r="J99" s="73">
        <f t="shared" si="66"/>
        <v>0</v>
      </c>
      <c r="K99" s="73">
        <f t="shared" si="66"/>
        <v>0</v>
      </c>
      <c r="L99" s="73">
        <f t="shared" si="66"/>
        <v>0</v>
      </c>
      <c r="M99" s="73">
        <f t="shared" si="66"/>
        <v>0</v>
      </c>
      <c r="N99" s="73">
        <f t="shared" si="66"/>
        <v>0</v>
      </c>
      <c r="O99" s="73">
        <f t="shared" si="66"/>
        <v>0</v>
      </c>
      <c r="P99" s="73">
        <f t="shared" si="66"/>
        <v>0</v>
      </c>
      <c r="Q99" s="73">
        <f t="shared" si="66"/>
        <v>0</v>
      </c>
      <c r="R99" s="73">
        <f t="shared" si="66"/>
        <v>0</v>
      </c>
      <c r="S99" s="73">
        <f t="shared" si="66"/>
        <v>0</v>
      </c>
      <c r="T99" s="73">
        <f t="shared" si="66"/>
        <v>0</v>
      </c>
      <c r="U99" s="73">
        <f t="shared" si="66"/>
        <v>0</v>
      </c>
      <c r="V99" s="73">
        <f t="shared" si="66"/>
        <v>0</v>
      </c>
      <c r="W99" s="73">
        <f t="shared" si="66"/>
        <v>0</v>
      </c>
      <c r="X99" s="73">
        <f t="shared" si="66"/>
        <v>0</v>
      </c>
      <c r="Y99" s="73">
        <f t="shared" si="66"/>
        <v>0</v>
      </c>
      <c r="Z99" s="73">
        <f t="shared" si="66"/>
        <v>0</v>
      </c>
    </row>
    <row r="100" spans="2:28" ht="29.25" customHeight="1">
      <c r="B100" s="7"/>
      <c r="C100" s="308" t="s">
        <v>110</v>
      </c>
      <c r="D100" s="310" t="s">
        <v>111</v>
      </c>
      <c r="E100" s="312">
        <v>2024</v>
      </c>
      <c r="F100" s="312" t="s">
        <v>6</v>
      </c>
      <c r="G100" s="312" t="s">
        <v>95</v>
      </c>
      <c r="H100" s="312" t="s">
        <v>96</v>
      </c>
      <c r="I100" s="74"/>
      <c r="J100" s="74">
        <f t="shared" ref="J100:J129" si="67">I100</f>
        <v>0</v>
      </c>
      <c r="K100" s="74">
        <f t="shared" ref="K100:K129" si="68">J100</f>
        <v>0</v>
      </c>
      <c r="L100" s="74">
        <f t="shared" ref="L100:L129" si="69">K100</f>
        <v>0</v>
      </c>
      <c r="M100" s="74">
        <f t="shared" ref="M100:M129" si="70">L100</f>
        <v>0</v>
      </c>
      <c r="N100" s="74">
        <f t="shared" ref="N100:N129" si="71">M100</f>
        <v>0</v>
      </c>
      <c r="O100" s="74"/>
      <c r="P100" s="74">
        <f t="shared" ref="P100:P129" si="72">O100</f>
        <v>0</v>
      </c>
      <c r="Q100" s="74">
        <f t="shared" ref="Q100:Q129" si="73">P100</f>
        <v>0</v>
      </c>
      <c r="R100" s="74">
        <f t="shared" ref="R100:R129" si="74">Q100</f>
        <v>0</v>
      </c>
      <c r="S100" s="74">
        <f t="shared" ref="S100:S129" si="75">R100</f>
        <v>0</v>
      </c>
      <c r="T100" s="74">
        <f t="shared" ref="T100:T129" si="76">S100</f>
        <v>0</v>
      </c>
      <c r="U100" s="74">
        <f t="shared" ref="U100:U129" si="77">T100</f>
        <v>0</v>
      </c>
      <c r="V100" s="74">
        <f t="shared" ref="V100:V129" si="78">U100</f>
        <v>0</v>
      </c>
      <c r="W100" s="74">
        <f t="shared" ref="W100:W129" si="79">V100</f>
        <v>0</v>
      </c>
      <c r="X100" s="74">
        <f t="shared" ref="X100:X129" si="80">W100</f>
        <v>0</v>
      </c>
      <c r="Y100" s="74">
        <f t="shared" ref="Y100:Y129" si="81">X100</f>
        <v>0</v>
      </c>
      <c r="Z100" s="74">
        <f t="shared" ref="Z100:Z129" si="82">Y100</f>
        <v>0</v>
      </c>
      <c r="AB100" s="75"/>
    </row>
    <row r="101" spans="2:28" ht="29.25" customHeight="1">
      <c r="B101" s="7"/>
      <c r="C101" s="309"/>
      <c r="D101" s="311"/>
      <c r="E101" s="313"/>
      <c r="F101" s="313"/>
      <c r="G101" s="313"/>
      <c r="H101" s="313"/>
      <c r="I101" s="76" t="s">
        <v>43</v>
      </c>
      <c r="J101" s="76" t="str">
        <f t="shared" si="67"/>
        <v xml:space="preserve"> </v>
      </c>
      <c r="K101" s="76" t="str">
        <f t="shared" si="68"/>
        <v xml:space="preserve"> </v>
      </c>
      <c r="L101" s="76" t="str">
        <f t="shared" si="69"/>
        <v xml:space="preserve"> </v>
      </c>
      <c r="M101" s="76" t="str">
        <f t="shared" si="70"/>
        <v xml:space="preserve"> </v>
      </c>
      <c r="N101" s="76" t="str">
        <f t="shared" si="71"/>
        <v xml:space="preserve"> </v>
      </c>
      <c r="O101" s="76"/>
      <c r="P101" s="76">
        <f t="shared" si="72"/>
        <v>0</v>
      </c>
      <c r="Q101" s="76">
        <f t="shared" si="73"/>
        <v>0</v>
      </c>
      <c r="R101" s="76">
        <f t="shared" si="74"/>
        <v>0</v>
      </c>
      <c r="S101" s="76">
        <f t="shared" si="75"/>
        <v>0</v>
      </c>
      <c r="T101" s="76">
        <f t="shared" si="76"/>
        <v>0</v>
      </c>
      <c r="U101" s="76">
        <f t="shared" si="77"/>
        <v>0</v>
      </c>
      <c r="V101" s="76">
        <f t="shared" si="78"/>
        <v>0</v>
      </c>
      <c r="W101" s="76">
        <f t="shared" si="79"/>
        <v>0</v>
      </c>
      <c r="X101" s="76">
        <f t="shared" si="80"/>
        <v>0</v>
      </c>
      <c r="Y101" s="76">
        <f t="shared" si="81"/>
        <v>0</v>
      </c>
      <c r="Z101" s="76">
        <f t="shared" si="82"/>
        <v>0</v>
      </c>
      <c r="AB101" s="75"/>
    </row>
    <row r="102" spans="2:28" ht="29.25" customHeight="1">
      <c r="B102" s="7"/>
      <c r="C102" s="308" t="s">
        <v>112</v>
      </c>
      <c r="D102" s="310" t="s">
        <v>113</v>
      </c>
      <c r="E102" s="312">
        <v>2020</v>
      </c>
      <c r="F102" s="312" t="s">
        <v>1</v>
      </c>
      <c r="G102" s="312" t="s">
        <v>114</v>
      </c>
      <c r="H102" s="312" t="s">
        <v>307</v>
      </c>
      <c r="I102" s="74"/>
      <c r="J102" s="74">
        <f t="shared" si="67"/>
        <v>0</v>
      </c>
      <c r="K102" s="74">
        <f t="shared" si="68"/>
        <v>0</v>
      </c>
      <c r="L102" s="74">
        <f t="shared" si="69"/>
        <v>0</v>
      </c>
      <c r="M102" s="74">
        <f t="shared" si="70"/>
        <v>0</v>
      </c>
      <c r="N102" s="74">
        <f t="shared" si="71"/>
        <v>0</v>
      </c>
      <c r="O102" s="74"/>
      <c r="P102" s="74">
        <f t="shared" si="72"/>
        <v>0</v>
      </c>
      <c r="Q102" s="74">
        <f t="shared" si="73"/>
        <v>0</v>
      </c>
      <c r="R102" s="74">
        <f t="shared" si="74"/>
        <v>0</v>
      </c>
      <c r="S102" s="74">
        <f t="shared" si="75"/>
        <v>0</v>
      </c>
      <c r="T102" s="74">
        <f t="shared" si="76"/>
        <v>0</v>
      </c>
      <c r="U102" s="74">
        <f t="shared" si="77"/>
        <v>0</v>
      </c>
      <c r="V102" s="74">
        <f t="shared" si="78"/>
        <v>0</v>
      </c>
      <c r="W102" s="74">
        <f t="shared" si="79"/>
        <v>0</v>
      </c>
      <c r="X102" s="74">
        <f t="shared" si="80"/>
        <v>0</v>
      </c>
      <c r="Y102" s="74">
        <f t="shared" si="81"/>
        <v>0</v>
      </c>
      <c r="Z102" s="74">
        <f t="shared" si="82"/>
        <v>0</v>
      </c>
      <c r="AB102" s="75"/>
    </row>
    <row r="103" spans="2:28" ht="29.25" customHeight="1">
      <c r="B103" s="7"/>
      <c r="C103" s="309"/>
      <c r="D103" s="311"/>
      <c r="E103" s="313"/>
      <c r="F103" s="313"/>
      <c r="G103" s="313"/>
      <c r="H103" s="313"/>
      <c r="I103" s="76" t="s">
        <v>43</v>
      </c>
      <c r="J103" s="76" t="str">
        <f t="shared" si="67"/>
        <v xml:space="preserve"> </v>
      </c>
      <c r="K103" s="76" t="str">
        <f t="shared" si="68"/>
        <v xml:space="preserve"> </v>
      </c>
      <c r="L103" s="76" t="str">
        <f t="shared" si="69"/>
        <v xml:space="preserve"> </v>
      </c>
      <c r="M103" s="76" t="str">
        <f t="shared" si="70"/>
        <v xml:space="preserve"> </v>
      </c>
      <c r="N103" s="76" t="str">
        <f t="shared" si="71"/>
        <v xml:space="preserve"> </v>
      </c>
      <c r="O103" s="76"/>
      <c r="P103" s="76">
        <f t="shared" si="72"/>
        <v>0</v>
      </c>
      <c r="Q103" s="76">
        <f t="shared" si="73"/>
        <v>0</v>
      </c>
      <c r="R103" s="76">
        <f t="shared" si="74"/>
        <v>0</v>
      </c>
      <c r="S103" s="76">
        <f t="shared" si="75"/>
        <v>0</v>
      </c>
      <c r="T103" s="76">
        <f t="shared" si="76"/>
        <v>0</v>
      </c>
      <c r="U103" s="76">
        <f t="shared" si="77"/>
        <v>0</v>
      </c>
      <c r="V103" s="76">
        <f t="shared" si="78"/>
        <v>0</v>
      </c>
      <c r="W103" s="76">
        <f t="shared" si="79"/>
        <v>0</v>
      </c>
      <c r="X103" s="76">
        <f t="shared" si="80"/>
        <v>0</v>
      </c>
      <c r="Y103" s="76">
        <f t="shared" si="81"/>
        <v>0</v>
      </c>
      <c r="Z103" s="76">
        <f t="shared" si="82"/>
        <v>0</v>
      </c>
      <c r="AB103" s="75"/>
    </row>
    <row r="104" spans="2:28" ht="29.25" customHeight="1">
      <c r="B104" s="7"/>
      <c r="C104" s="308" t="s">
        <v>115</v>
      </c>
      <c r="D104" s="310" t="s">
        <v>116</v>
      </c>
      <c r="E104" s="312">
        <v>2023</v>
      </c>
      <c r="F104" s="312" t="s">
        <v>3</v>
      </c>
      <c r="G104" s="312" t="s">
        <v>67</v>
      </c>
      <c r="H104" s="312" t="s">
        <v>64</v>
      </c>
      <c r="I104" s="74"/>
      <c r="J104" s="74">
        <f t="shared" si="67"/>
        <v>0</v>
      </c>
      <c r="K104" s="74">
        <f t="shared" si="68"/>
        <v>0</v>
      </c>
      <c r="L104" s="74">
        <f t="shared" si="69"/>
        <v>0</v>
      </c>
      <c r="M104" s="74">
        <f t="shared" si="70"/>
        <v>0</v>
      </c>
      <c r="N104" s="74">
        <f t="shared" si="71"/>
        <v>0</v>
      </c>
      <c r="O104" s="74"/>
      <c r="P104" s="74">
        <f t="shared" si="72"/>
        <v>0</v>
      </c>
      <c r="Q104" s="74">
        <f t="shared" si="73"/>
        <v>0</v>
      </c>
      <c r="R104" s="74">
        <f t="shared" si="74"/>
        <v>0</v>
      </c>
      <c r="S104" s="74">
        <f t="shared" si="75"/>
        <v>0</v>
      </c>
      <c r="T104" s="74">
        <f t="shared" si="76"/>
        <v>0</v>
      </c>
      <c r="U104" s="74">
        <f t="shared" si="77"/>
        <v>0</v>
      </c>
      <c r="V104" s="74">
        <f t="shared" si="78"/>
        <v>0</v>
      </c>
      <c r="W104" s="74">
        <f t="shared" si="79"/>
        <v>0</v>
      </c>
      <c r="X104" s="74">
        <f t="shared" si="80"/>
        <v>0</v>
      </c>
      <c r="Y104" s="74">
        <f t="shared" si="81"/>
        <v>0</v>
      </c>
      <c r="Z104" s="74">
        <f t="shared" si="82"/>
        <v>0</v>
      </c>
      <c r="AB104" s="75"/>
    </row>
    <row r="105" spans="2:28" ht="29.25" customHeight="1">
      <c r="B105" s="7"/>
      <c r="C105" s="309"/>
      <c r="D105" s="311"/>
      <c r="E105" s="313"/>
      <c r="F105" s="313"/>
      <c r="G105" s="313"/>
      <c r="H105" s="313"/>
      <c r="I105" s="76" t="s">
        <v>43</v>
      </c>
      <c r="J105" s="76" t="str">
        <f t="shared" si="67"/>
        <v xml:space="preserve"> </v>
      </c>
      <c r="K105" s="76" t="str">
        <f t="shared" si="68"/>
        <v xml:space="preserve"> </v>
      </c>
      <c r="L105" s="76" t="str">
        <f t="shared" si="69"/>
        <v xml:space="preserve"> </v>
      </c>
      <c r="M105" s="76" t="str">
        <f t="shared" si="70"/>
        <v xml:space="preserve"> </v>
      </c>
      <c r="N105" s="76" t="str">
        <f t="shared" si="71"/>
        <v xml:space="preserve"> </v>
      </c>
      <c r="O105" s="76"/>
      <c r="P105" s="76">
        <f t="shared" si="72"/>
        <v>0</v>
      </c>
      <c r="Q105" s="76">
        <f t="shared" si="73"/>
        <v>0</v>
      </c>
      <c r="R105" s="76">
        <f t="shared" si="74"/>
        <v>0</v>
      </c>
      <c r="S105" s="76">
        <f t="shared" si="75"/>
        <v>0</v>
      </c>
      <c r="T105" s="76">
        <f t="shared" si="76"/>
        <v>0</v>
      </c>
      <c r="U105" s="76">
        <f t="shared" si="77"/>
        <v>0</v>
      </c>
      <c r="V105" s="76">
        <f t="shared" si="78"/>
        <v>0</v>
      </c>
      <c r="W105" s="76">
        <f t="shared" si="79"/>
        <v>0</v>
      </c>
      <c r="X105" s="76">
        <f t="shared" si="80"/>
        <v>0</v>
      </c>
      <c r="Y105" s="76">
        <f t="shared" si="81"/>
        <v>0</v>
      </c>
      <c r="Z105" s="76">
        <f t="shared" si="82"/>
        <v>0</v>
      </c>
      <c r="AB105" s="75"/>
    </row>
    <row r="106" spans="2:28" ht="29.25" customHeight="1">
      <c r="B106" s="7"/>
      <c r="C106" s="308" t="s">
        <v>117</v>
      </c>
      <c r="D106" s="310" t="s">
        <v>111</v>
      </c>
      <c r="E106" s="312">
        <v>2028</v>
      </c>
      <c r="F106" s="312" t="s">
        <v>6</v>
      </c>
      <c r="G106" s="312" t="s">
        <v>95</v>
      </c>
      <c r="H106" s="312" t="s">
        <v>96</v>
      </c>
      <c r="I106" s="74"/>
      <c r="J106" s="74">
        <f t="shared" si="67"/>
        <v>0</v>
      </c>
      <c r="K106" s="74">
        <f t="shared" si="68"/>
        <v>0</v>
      </c>
      <c r="L106" s="74">
        <f t="shared" si="69"/>
        <v>0</v>
      </c>
      <c r="M106" s="74">
        <f t="shared" si="70"/>
        <v>0</v>
      </c>
      <c r="N106" s="74">
        <f t="shared" si="71"/>
        <v>0</v>
      </c>
      <c r="O106" s="74"/>
      <c r="P106" s="74">
        <f t="shared" si="72"/>
        <v>0</v>
      </c>
      <c r="Q106" s="74">
        <f t="shared" si="73"/>
        <v>0</v>
      </c>
      <c r="R106" s="74">
        <f t="shared" si="74"/>
        <v>0</v>
      </c>
      <c r="S106" s="74">
        <f t="shared" si="75"/>
        <v>0</v>
      </c>
      <c r="T106" s="74">
        <f t="shared" si="76"/>
        <v>0</v>
      </c>
      <c r="U106" s="74">
        <f t="shared" si="77"/>
        <v>0</v>
      </c>
      <c r="V106" s="74">
        <f t="shared" si="78"/>
        <v>0</v>
      </c>
      <c r="W106" s="74">
        <f t="shared" si="79"/>
        <v>0</v>
      </c>
      <c r="X106" s="74">
        <f t="shared" si="80"/>
        <v>0</v>
      </c>
      <c r="Y106" s="74">
        <f t="shared" si="81"/>
        <v>0</v>
      </c>
      <c r="Z106" s="74">
        <f t="shared" si="82"/>
        <v>0</v>
      </c>
      <c r="AB106" s="75"/>
    </row>
    <row r="107" spans="2:28" ht="29.25" customHeight="1">
      <c r="B107" s="7"/>
      <c r="C107" s="309"/>
      <c r="D107" s="311"/>
      <c r="E107" s="313"/>
      <c r="F107" s="313"/>
      <c r="G107" s="313"/>
      <c r="H107" s="313"/>
      <c r="I107" s="76" t="s">
        <v>43</v>
      </c>
      <c r="J107" s="76" t="str">
        <f t="shared" si="67"/>
        <v xml:space="preserve"> </v>
      </c>
      <c r="K107" s="76" t="str">
        <f t="shared" si="68"/>
        <v xml:space="preserve"> </v>
      </c>
      <c r="L107" s="76" t="str">
        <f t="shared" si="69"/>
        <v xml:space="preserve"> </v>
      </c>
      <c r="M107" s="76" t="str">
        <f t="shared" si="70"/>
        <v xml:space="preserve"> </v>
      </c>
      <c r="N107" s="76" t="str">
        <f t="shared" si="71"/>
        <v xml:space="preserve"> </v>
      </c>
      <c r="O107" s="76"/>
      <c r="P107" s="76">
        <f t="shared" si="72"/>
        <v>0</v>
      </c>
      <c r="Q107" s="76">
        <f t="shared" si="73"/>
        <v>0</v>
      </c>
      <c r="R107" s="76">
        <f t="shared" si="74"/>
        <v>0</v>
      </c>
      <c r="S107" s="76">
        <f t="shared" si="75"/>
        <v>0</v>
      </c>
      <c r="T107" s="76">
        <f t="shared" si="76"/>
        <v>0</v>
      </c>
      <c r="U107" s="76">
        <f t="shared" si="77"/>
        <v>0</v>
      </c>
      <c r="V107" s="76">
        <f t="shared" si="78"/>
        <v>0</v>
      </c>
      <c r="W107" s="76">
        <f t="shared" si="79"/>
        <v>0</v>
      </c>
      <c r="X107" s="76">
        <f t="shared" si="80"/>
        <v>0</v>
      </c>
      <c r="Y107" s="76">
        <f t="shared" si="81"/>
        <v>0</v>
      </c>
      <c r="Z107" s="76">
        <f t="shared" si="82"/>
        <v>0</v>
      </c>
      <c r="AB107" s="75"/>
    </row>
    <row r="108" spans="2:28" ht="29.25" customHeight="1">
      <c r="B108" s="7"/>
      <c r="C108" s="308" t="s">
        <v>118</v>
      </c>
      <c r="D108" s="310" t="s">
        <v>119</v>
      </c>
      <c r="E108" s="312">
        <v>2023</v>
      </c>
      <c r="F108" s="312" t="s">
        <v>6</v>
      </c>
      <c r="G108" s="312" t="s">
        <v>95</v>
      </c>
      <c r="H108" s="312" t="s">
        <v>96</v>
      </c>
      <c r="I108" s="74"/>
      <c r="J108" s="74">
        <f t="shared" si="67"/>
        <v>0</v>
      </c>
      <c r="K108" s="74">
        <f t="shared" si="68"/>
        <v>0</v>
      </c>
      <c r="L108" s="74">
        <f t="shared" si="69"/>
        <v>0</v>
      </c>
      <c r="M108" s="74">
        <f t="shared" si="70"/>
        <v>0</v>
      </c>
      <c r="N108" s="74">
        <f t="shared" si="71"/>
        <v>0</v>
      </c>
      <c r="O108" s="74"/>
      <c r="P108" s="74">
        <f t="shared" si="72"/>
        <v>0</v>
      </c>
      <c r="Q108" s="74">
        <f t="shared" si="73"/>
        <v>0</v>
      </c>
      <c r="R108" s="74">
        <f t="shared" si="74"/>
        <v>0</v>
      </c>
      <c r="S108" s="74">
        <f t="shared" si="75"/>
        <v>0</v>
      </c>
      <c r="T108" s="74">
        <f t="shared" si="76"/>
        <v>0</v>
      </c>
      <c r="U108" s="74">
        <f t="shared" si="77"/>
        <v>0</v>
      </c>
      <c r="V108" s="74">
        <f t="shared" si="78"/>
        <v>0</v>
      </c>
      <c r="W108" s="74">
        <f t="shared" si="79"/>
        <v>0</v>
      </c>
      <c r="X108" s="74">
        <f t="shared" si="80"/>
        <v>0</v>
      </c>
      <c r="Y108" s="74">
        <f t="shared" si="81"/>
        <v>0</v>
      </c>
      <c r="Z108" s="74">
        <f t="shared" si="82"/>
        <v>0</v>
      </c>
      <c r="AB108" s="75"/>
    </row>
    <row r="109" spans="2:28" ht="29.25" customHeight="1">
      <c r="B109" s="7"/>
      <c r="C109" s="309"/>
      <c r="D109" s="311"/>
      <c r="E109" s="313"/>
      <c r="F109" s="313"/>
      <c r="G109" s="313"/>
      <c r="H109" s="313"/>
      <c r="I109" s="76" t="s">
        <v>43</v>
      </c>
      <c r="J109" s="76" t="str">
        <f t="shared" si="67"/>
        <v xml:space="preserve"> </v>
      </c>
      <c r="K109" s="76" t="str">
        <f t="shared" si="68"/>
        <v xml:space="preserve"> </v>
      </c>
      <c r="L109" s="76" t="str">
        <f t="shared" si="69"/>
        <v xml:space="preserve"> </v>
      </c>
      <c r="M109" s="76" t="str">
        <f t="shared" si="70"/>
        <v xml:space="preserve"> </v>
      </c>
      <c r="N109" s="76" t="str">
        <f t="shared" si="71"/>
        <v xml:space="preserve"> </v>
      </c>
      <c r="O109" s="76"/>
      <c r="P109" s="76">
        <f t="shared" si="72"/>
        <v>0</v>
      </c>
      <c r="Q109" s="76">
        <f t="shared" si="73"/>
        <v>0</v>
      </c>
      <c r="R109" s="76">
        <f t="shared" si="74"/>
        <v>0</v>
      </c>
      <c r="S109" s="76">
        <f t="shared" si="75"/>
        <v>0</v>
      </c>
      <c r="T109" s="76">
        <f t="shared" si="76"/>
        <v>0</v>
      </c>
      <c r="U109" s="76">
        <f t="shared" si="77"/>
        <v>0</v>
      </c>
      <c r="V109" s="76">
        <f t="shared" si="78"/>
        <v>0</v>
      </c>
      <c r="W109" s="76">
        <f t="shared" si="79"/>
        <v>0</v>
      </c>
      <c r="X109" s="76">
        <f t="shared" si="80"/>
        <v>0</v>
      </c>
      <c r="Y109" s="76">
        <f t="shared" si="81"/>
        <v>0</v>
      </c>
      <c r="Z109" s="76">
        <f t="shared" si="82"/>
        <v>0</v>
      </c>
      <c r="AB109" s="75"/>
    </row>
    <row r="110" spans="2:28" ht="29.25" customHeight="1">
      <c r="B110" s="7"/>
      <c r="C110" s="308" t="s">
        <v>120</v>
      </c>
      <c r="D110" s="310" t="s">
        <v>121</v>
      </c>
      <c r="E110" s="312">
        <v>2026</v>
      </c>
      <c r="F110" s="312" t="s">
        <v>0</v>
      </c>
      <c r="G110" s="312" t="s">
        <v>70</v>
      </c>
      <c r="H110" s="312" t="s">
        <v>122</v>
      </c>
      <c r="I110" s="74"/>
      <c r="J110" s="74">
        <f t="shared" si="67"/>
        <v>0</v>
      </c>
      <c r="K110" s="74">
        <f t="shared" si="68"/>
        <v>0</v>
      </c>
      <c r="L110" s="74">
        <f t="shared" si="69"/>
        <v>0</v>
      </c>
      <c r="M110" s="74">
        <f t="shared" si="70"/>
        <v>0</v>
      </c>
      <c r="N110" s="74">
        <f t="shared" si="71"/>
        <v>0</v>
      </c>
      <c r="O110" s="74"/>
      <c r="P110" s="74">
        <f t="shared" si="72"/>
        <v>0</v>
      </c>
      <c r="Q110" s="74">
        <f t="shared" si="73"/>
        <v>0</v>
      </c>
      <c r="R110" s="74">
        <f t="shared" si="74"/>
        <v>0</v>
      </c>
      <c r="S110" s="74">
        <f t="shared" si="75"/>
        <v>0</v>
      </c>
      <c r="T110" s="74">
        <f t="shared" si="76"/>
        <v>0</v>
      </c>
      <c r="U110" s="74">
        <f t="shared" si="77"/>
        <v>0</v>
      </c>
      <c r="V110" s="74">
        <f t="shared" si="78"/>
        <v>0</v>
      </c>
      <c r="W110" s="74">
        <f t="shared" si="79"/>
        <v>0</v>
      </c>
      <c r="X110" s="74">
        <f t="shared" si="80"/>
        <v>0</v>
      </c>
      <c r="Y110" s="74">
        <f t="shared" si="81"/>
        <v>0</v>
      </c>
      <c r="Z110" s="74">
        <f t="shared" si="82"/>
        <v>0</v>
      </c>
      <c r="AB110" s="75"/>
    </row>
    <row r="111" spans="2:28" ht="29.25" customHeight="1">
      <c r="B111" s="7"/>
      <c r="C111" s="309"/>
      <c r="D111" s="311"/>
      <c r="E111" s="313"/>
      <c r="F111" s="313"/>
      <c r="G111" s="313"/>
      <c r="H111" s="313"/>
      <c r="I111" s="76" t="s">
        <v>43</v>
      </c>
      <c r="J111" s="76" t="str">
        <f t="shared" si="67"/>
        <v xml:space="preserve"> </v>
      </c>
      <c r="K111" s="76" t="str">
        <f t="shared" si="68"/>
        <v xml:space="preserve"> </v>
      </c>
      <c r="L111" s="76" t="str">
        <f t="shared" si="69"/>
        <v xml:space="preserve"> </v>
      </c>
      <c r="M111" s="76" t="str">
        <f t="shared" si="70"/>
        <v xml:space="preserve"> </v>
      </c>
      <c r="N111" s="76" t="str">
        <f t="shared" si="71"/>
        <v xml:space="preserve"> </v>
      </c>
      <c r="O111" s="76"/>
      <c r="P111" s="76">
        <f t="shared" si="72"/>
        <v>0</v>
      </c>
      <c r="Q111" s="76">
        <f t="shared" si="73"/>
        <v>0</v>
      </c>
      <c r="R111" s="76">
        <f t="shared" si="74"/>
        <v>0</v>
      </c>
      <c r="S111" s="76">
        <f t="shared" si="75"/>
        <v>0</v>
      </c>
      <c r="T111" s="76">
        <f t="shared" si="76"/>
        <v>0</v>
      </c>
      <c r="U111" s="76">
        <f t="shared" si="77"/>
        <v>0</v>
      </c>
      <c r="V111" s="76">
        <f t="shared" si="78"/>
        <v>0</v>
      </c>
      <c r="W111" s="76">
        <f t="shared" si="79"/>
        <v>0</v>
      </c>
      <c r="X111" s="76">
        <f t="shared" si="80"/>
        <v>0</v>
      </c>
      <c r="Y111" s="76">
        <f t="shared" si="81"/>
        <v>0</v>
      </c>
      <c r="Z111" s="76">
        <f t="shared" si="82"/>
        <v>0</v>
      </c>
      <c r="AB111" s="75"/>
    </row>
    <row r="112" spans="2:28" ht="29.25" customHeight="1">
      <c r="B112" s="7"/>
      <c r="C112" s="308" t="s">
        <v>123</v>
      </c>
      <c r="D112" s="310"/>
      <c r="E112" s="312"/>
      <c r="F112" s="312"/>
      <c r="G112" s="312"/>
      <c r="H112" s="312"/>
      <c r="I112" s="74"/>
      <c r="J112" s="74">
        <f t="shared" si="67"/>
        <v>0</v>
      </c>
      <c r="K112" s="74">
        <f t="shared" si="68"/>
        <v>0</v>
      </c>
      <c r="L112" s="74">
        <f t="shared" si="69"/>
        <v>0</v>
      </c>
      <c r="M112" s="74">
        <f t="shared" si="70"/>
        <v>0</v>
      </c>
      <c r="N112" s="74">
        <f t="shared" si="71"/>
        <v>0</v>
      </c>
      <c r="O112" s="74"/>
      <c r="P112" s="74">
        <f t="shared" si="72"/>
        <v>0</v>
      </c>
      <c r="Q112" s="74">
        <f t="shared" si="73"/>
        <v>0</v>
      </c>
      <c r="R112" s="74">
        <f t="shared" si="74"/>
        <v>0</v>
      </c>
      <c r="S112" s="74">
        <f t="shared" si="75"/>
        <v>0</v>
      </c>
      <c r="T112" s="74">
        <f t="shared" si="76"/>
        <v>0</v>
      </c>
      <c r="U112" s="74">
        <f t="shared" si="77"/>
        <v>0</v>
      </c>
      <c r="V112" s="74">
        <f t="shared" si="78"/>
        <v>0</v>
      </c>
      <c r="W112" s="74">
        <f t="shared" si="79"/>
        <v>0</v>
      </c>
      <c r="X112" s="74">
        <f t="shared" si="80"/>
        <v>0</v>
      </c>
      <c r="Y112" s="74">
        <f t="shared" si="81"/>
        <v>0</v>
      </c>
      <c r="Z112" s="74">
        <f t="shared" si="82"/>
        <v>0</v>
      </c>
      <c r="AB112" s="75"/>
    </row>
    <row r="113" spans="2:28" ht="29.25" customHeight="1">
      <c r="B113" s="7"/>
      <c r="C113" s="309"/>
      <c r="D113" s="311"/>
      <c r="E113" s="313"/>
      <c r="F113" s="313"/>
      <c r="G113" s="313"/>
      <c r="H113" s="313"/>
      <c r="I113" s="76" t="s">
        <v>43</v>
      </c>
      <c r="J113" s="76" t="str">
        <f t="shared" si="67"/>
        <v xml:space="preserve"> </v>
      </c>
      <c r="K113" s="76" t="str">
        <f t="shared" si="68"/>
        <v xml:space="preserve"> </v>
      </c>
      <c r="L113" s="76" t="str">
        <f t="shared" si="69"/>
        <v xml:space="preserve"> </v>
      </c>
      <c r="M113" s="76" t="str">
        <f t="shared" si="70"/>
        <v xml:space="preserve"> </v>
      </c>
      <c r="N113" s="76" t="str">
        <f t="shared" si="71"/>
        <v xml:space="preserve"> </v>
      </c>
      <c r="O113" s="76" t="str">
        <f t="shared" ref="O108:O129" si="83">N113</f>
        <v xml:space="preserve"> </v>
      </c>
      <c r="P113" s="76" t="str">
        <f t="shared" si="72"/>
        <v xml:space="preserve"> </v>
      </c>
      <c r="Q113" s="76" t="str">
        <f t="shared" si="73"/>
        <v xml:space="preserve"> </v>
      </c>
      <c r="R113" s="76" t="str">
        <f t="shared" si="74"/>
        <v xml:space="preserve"> </v>
      </c>
      <c r="S113" s="76" t="str">
        <f t="shared" si="75"/>
        <v xml:space="preserve"> </v>
      </c>
      <c r="T113" s="76" t="str">
        <f t="shared" si="76"/>
        <v xml:space="preserve"> </v>
      </c>
      <c r="U113" s="76" t="str">
        <f t="shared" si="77"/>
        <v xml:space="preserve"> </v>
      </c>
      <c r="V113" s="76" t="str">
        <f t="shared" si="78"/>
        <v xml:space="preserve"> </v>
      </c>
      <c r="W113" s="76" t="str">
        <f t="shared" si="79"/>
        <v xml:space="preserve"> </v>
      </c>
      <c r="X113" s="76" t="str">
        <f t="shared" si="80"/>
        <v xml:space="preserve"> </v>
      </c>
      <c r="Y113" s="76" t="str">
        <f t="shared" si="81"/>
        <v xml:space="preserve"> </v>
      </c>
      <c r="Z113" s="76" t="str">
        <f t="shared" si="82"/>
        <v xml:space="preserve"> </v>
      </c>
      <c r="AB113" s="75"/>
    </row>
    <row r="114" spans="2:28" ht="29.25" customHeight="1">
      <c r="B114" s="7"/>
      <c r="C114" s="308" t="s">
        <v>124</v>
      </c>
      <c r="D114" s="310"/>
      <c r="E114" s="312"/>
      <c r="F114" s="312"/>
      <c r="G114" s="312"/>
      <c r="H114" s="312"/>
      <c r="I114" s="74"/>
      <c r="J114" s="74"/>
      <c r="K114" s="74"/>
      <c r="L114" s="74"/>
      <c r="M114" s="74"/>
      <c r="N114" s="74"/>
      <c r="O114" s="74"/>
      <c r="P114" s="74">
        <f t="shared" si="72"/>
        <v>0</v>
      </c>
      <c r="Q114" s="74">
        <f t="shared" si="73"/>
        <v>0</v>
      </c>
      <c r="R114" s="74">
        <f t="shared" si="74"/>
        <v>0</v>
      </c>
      <c r="S114" s="74">
        <f t="shared" si="75"/>
        <v>0</v>
      </c>
      <c r="T114" s="74">
        <f t="shared" si="76"/>
        <v>0</v>
      </c>
      <c r="U114" s="74">
        <f t="shared" si="77"/>
        <v>0</v>
      </c>
      <c r="V114" s="74">
        <f t="shared" si="78"/>
        <v>0</v>
      </c>
      <c r="W114" s="74">
        <f t="shared" si="79"/>
        <v>0</v>
      </c>
      <c r="X114" s="74">
        <f t="shared" si="80"/>
        <v>0</v>
      </c>
      <c r="Y114" s="74">
        <f t="shared" si="81"/>
        <v>0</v>
      </c>
      <c r="Z114" s="74">
        <f t="shared" si="82"/>
        <v>0</v>
      </c>
      <c r="AB114" s="75"/>
    </row>
    <row r="115" spans="2:28" ht="29.25" customHeight="1">
      <c r="B115" s="7"/>
      <c r="C115" s="309"/>
      <c r="D115" s="311"/>
      <c r="E115" s="313"/>
      <c r="F115" s="313"/>
      <c r="G115" s="313"/>
      <c r="H115" s="313"/>
      <c r="I115" s="76"/>
      <c r="J115" s="76"/>
      <c r="K115" s="76"/>
      <c r="L115" s="76"/>
      <c r="M115" s="76"/>
      <c r="N115" s="76"/>
      <c r="O115" s="76"/>
      <c r="P115" s="76">
        <f t="shared" si="72"/>
        <v>0</v>
      </c>
      <c r="Q115" s="76">
        <f t="shared" si="73"/>
        <v>0</v>
      </c>
      <c r="R115" s="76">
        <f t="shared" si="74"/>
        <v>0</v>
      </c>
      <c r="S115" s="76">
        <f t="shared" si="75"/>
        <v>0</v>
      </c>
      <c r="T115" s="76">
        <f t="shared" si="76"/>
        <v>0</v>
      </c>
      <c r="U115" s="76">
        <f t="shared" si="77"/>
        <v>0</v>
      </c>
      <c r="V115" s="76">
        <f t="shared" si="78"/>
        <v>0</v>
      </c>
      <c r="W115" s="76">
        <f t="shared" si="79"/>
        <v>0</v>
      </c>
      <c r="X115" s="76">
        <f t="shared" si="80"/>
        <v>0</v>
      </c>
      <c r="Y115" s="76">
        <f t="shared" si="81"/>
        <v>0</v>
      </c>
      <c r="Z115" s="76">
        <f t="shared" si="82"/>
        <v>0</v>
      </c>
      <c r="AB115" s="75"/>
    </row>
    <row r="116" spans="2:28" ht="29.25" customHeight="1">
      <c r="B116" s="7"/>
      <c r="C116" s="308" t="s">
        <v>125</v>
      </c>
      <c r="D116" s="310"/>
      <c r="E116" s="312"/>
      <c r="F116" s="312"/>
      <c r="G116" s="312"/>
      <c r="H116" s="312"/>
      <c r="I116" s="74"/>
      <c r="J116" s="74"/>
      <c r="K116" s="74"/>
      <c r="L116" s="74"/>
      <c r="M116" s="74"/>
      <c r="N116" s="74"/>
      <c r="O116" s="74"/>
      <c r="P116" s="74">
        <f t="shared" si="72"/>
        <v>0</v>
      </c>
      <c r="Q116" s="74">
        <f t="shared" si="73"/>
        <v>0</v>
      </c>
      <c r="R116" s="74">
        <f t="shared" si="74"/>
        <v>0</v>
      </c>
      <c r="S116" s="74">
        <f t="shared" si="75"/>
        <v>0</v>
      </c>
      <c r="T116" s="74">
        <f t="shared" si="76"/>
        <v>0</v>
      </c>
      <c r="U116" s="74">
        <f t="shared" si="77"/>
        <v>0</v>
      </c>
      <c r="V116" s="74">
        <f t="shared" si="78"/>
        <v>0</v>
      </c>
      <c r="W116" s="74">
        <f t="shared" si="79"/>
        <v>0</v>
      </c>
      <c r="X116" s="74">
        <f t="shared" si="80"/>
        <v>0</v>
      </c>
      <c r="Y116" s="74">
        <f t="shared" si="81"/>
        <v>0</v>
      </c>
      <c r="Z116" s="74">
        <f t="shared" si="82"/>
        <v>0</v>
      </c>
      <c r="AB116" s="75"/>
    </row>
    <row r="117" spans="2:28" ht="29.25" customHeight="1">
      <c r="B117" s="7"/>
      <c r="C117" s="309"/>
      <c r="D117" s="311"/>
      <c r="E117" s="313"/>
      <c r="F117" s="313"/>
      <c r="G117" s="313"/>
      <c r="H117" s="313"/>
      <c r="I117" s="76"/>
      <c r="J117" s="76"/>
      <c r="K117" s="76"/>
      <c r="L117" s="76"/>
      <c r="M117" s="76"/>
      <c r="N117" s="76"/>
      <c r="O117" s="76"/>
      <c r="P117" s="76">
        <f t="shared" si="72"/>
        <v>0</v>
      </c>
      <c r="Q117" s="76">
        <f t="shared" si="73"/>
        <v>0</v>
      </c>
      <c r="R117" s="76">
        <f t="shared" si="74"/>
        <v>0</v>
      </c>
      <c r="S117" s="76">
        <f t="shared" si="75"/>
        <v>0</v>
      </c>
      <c r="T117" s="76">
        <f t="shared" si="76"/>
        <v>0</v>
      </c>
      <c r="U117" s="76">
        <f t="shared" si="77"/>
        <v>0</v>
      </c>
      <c r="V117" s="76">
        <f t="shared" si="78"/>
        <v>0</v>
      </c>
      <c r="W117" s="76">
        <f t="shared" si="79"/>
        <v>0</v>
      </c>
      <c r="X117" s="76">
        <f t="shared" si="80"/>
        <v>0</v>
      </c>
      <c r="Y117" s="76">
        <f t="shared" si="81"/>
        <v>0</v>
      </c>
      <c r="Z117" s="76">
        <f t="shared" si="82"/>
        <v>0</v>
      </c>
      <c r="AB117" s="75"/>
    </row>
    <row r="118" spans="2:28" ht="29.25" customHeight="1">
      <c r="B118" s="7"/>
      <c r="C118" s="308" t="s">
        <v>126</v>
      </c>
      <c r="D118" s="310"/>
      <c r="E118" s="312"/>
      <c r="F118" s="312"/>
      <c r="G118" s="312"/>
      <c r="H118" s="312"/>
      <c r="I118" s="74"/>
      <c r="J118" s="74"/>
      <c r="K118" s="74"/>
      <c r="L118" s="74"/>
      <c r="M118" s="74"/>
      <c r="N118" s="74"/>
      <c r="O118" s="74"/>
      <c r="P118" s="74">
        <f t="shared" si="72"/>
        <v>0</v>
      </c>
      <c r="Q118" s="74">
        <f t="shared" si="73"/>
        <v>0</v>
      </c>
      <c r="R118" s="74">
        <f t="shared" si="74"/>
        <v>0</v>
      </c>
      <c r="S118" s="74">
        <f t="shared" si="75"/>
        <v>0</v>
      </c>
      <c r="T118" s="74">
        <f t="shared" si="76"/>
        <v>0</v>
      </c>
      <c r="U118" s="74">
        <f t="shared" si="77"/>
        <v>0</v>
      </c>
      <c r="V118" s="74">
        <f t="shared" si="78"/>
        <v>0</v>
      </c>
      <c r="W118" s="74">
        <f t="shared" si="79"/>
        <v>0</v>
      </c>
      <c r="X118" s="74">
        <f t="shared" si="80"/>
        <v>0</v>
      </c>
      <c r="Y118" s="74">
        <f t="shared" si="81"/>
        <v>0</v>
      </c>
      <c r="Z118" s="74">
        <f t="shared" si="82"/>
        <v>0</v>
      </c>
      <c r="AB118" s="75"/>
    </row>
    <row r="119" spans="2:28" ht="29.25" customHeight="1">
      <c r="B119" s="7"/>
      <c r="C119" s="309"/>
      <c r="D119" s="311"/>
      <c r="E119" s="313"/>
      <c r="F119" s="313"/>
      <c r="G119" s="313"/>
      <c r="H119" s="313"/>
      <c r="I119" s="76"/>
      <c r="J119" s="76"/>
      <c r="K119" s="76"/>
      <c r="L119" s="76"/>
      <c r="M119" s="76"/>
      <c r="N119" s="76"/>
      <c r="O119" s="76"/>
      <c r="P119" s="76">
        <f t="shared" si="72"/>
        <v>0</v>
      </c>
      <c r="Q119" s="76">
        <f t="shared" si="73"/>
        <v>0</v>
      </c>
      <c r="R119" s="76">
        <f t="shared" si="74"/>
        <v>0</v>
      </c>
      <c r="S119" s="76">
        <f t="shared" si="75"/>
        <v>0</v>
      </c>
      <c r="T119" s="76">
        <f t="shared" si="76"/>
        <v>0</v>
      </c>
      <c r="U119" s="76">
        <f t="shared" si="77"/>
        <v>0</v>
      </c>
      <c r="V119" s="76">
        <f t="shared" si="78"/>
        <v>0</v>
      </c>
      <c r="W119" s="76">
        <f t="shared" si="79"/>
        <v>0</v>
      </c>
      <c r="X119" s="76">
        <f t="shared" si="80"/>
        <v>0</v>
      </c>
      <c r="Y119" s="76">
        <f t="shared" si="81"/>
        <v>0</v>
      </c>
      <c r="Z119" s="76">
        <f t="shared" si="82"/>
        <v>0</v>
      </c>
      <c r="AB119" s="75"/>
    </row>
    <row r="120" spans="2:28" ht="29.25" customHeight="1">
      <c r="B120" s="7"/>
      <c r="C120" s="308" t="s">
        <v>127</v>
      </c>
      <c r="D120" s="310"/>
      <c r="E120" s="312"/>
      <c r="F120" s="312"/>
      <c r="G120" s="312"/>
      <c r="H120" s="312"/>
      <c r="I120" s="74"/>
      <c r="J120" s="74">
        <f t="shared" si="67"/>
        <v>0</v>
      </c>
      <c r="K120" s="74">
        <f t="shared" si="68"/>
        <v>0</v>
      </c>
      <c r="L120" s="74">
        <f t="shared" si="69"/>
        <v>0</v>
      </c>
      <c r="M120" s="74">
        <f t="shared" si="70"/>
        <v>0</v>
      </c>
      <c r="N120" s="74">
        <f t="shared" si="71"/>
        <v>0</v>
      </c>
      <c r="O120" s="74">
        <f t="shared" si="83"/>
        <v>0</v>
      </c>
      <c r="P120" s="74">
        <f t="shared" si="72"/>
        <v>0</v>
      </c>
      <c r="Q120" s="74">
        <f t="shared" si="73"/>
        <v>0</v>
      </c>
      <c r="R120" s="74">
        <f t="shared" si="74"/>
        <v>0</v>
      </c>
      <c r="S120" s="74">
        <f t="shared" si="75"/>
        <v>0</v>
      </c>
      <c r="T120" s="74">
        <f t="shared" si="76"/>
        <v>0</v>
      </c>
      <c r="U120" s="74">
        <f t="shared" si="77"/>
        <v>0</v>
      </c>
      <c r="V120" s="74">
        <f t="shared" si="78"/>
        <v>0</v>
      </c>
      <c r="W120" s="74">
        <f t="shared" si="79"/>
        <v>0</v>
      </c>
      <c r="X120" s="74">
        <f t="shared" si="80"/>
        <v>0</v>
      </c>
      <c r="Y120" s="74">
        <f t="shared" si="81"/>
        <v>0</v>
      </c>
      <c r="Z120" s="74">
        <f t="shared" si="82"/>
        <v>0</v>
      </c>
      <c r="AB120" s="75"/>
    </row>
    <row r="121" spans="2:28" ht="29.25" customHeight="1">
      <c r="B121" s="7"/>
      <c r="C121" s="309"/>
      <c r="D121" s="311"/>
      <c r="E121" s="313"/>
      <c r="F121" s="313"/>
      <c r="G121" s="313"/>
      <c r="H121" s="313"/>
      <c r="I121" s="76" t="s">
        <v>43</v>
      </c>
      <c r="J121" s="76" t="str">
        <f t="shared" si="67"/>
        <v xml:space="preserve"> </v>
      </c>
      <c r="K121" s="76" t="str">
        <f t="shared" si="68"/>
        <v xml:space="preserve"> </v>
      </c>
      <c r="L121" s="76" t="str">
        <f t="shared" si="69"/>
        <v xml:space="preserve"> </v>
      </c>
      <c r="M121" s="76" t="str">
        <f t="shared" si="70"/>
        <v xml:space="preserve"> </v>
      </c>
      <c r="N121" s="76" t="str">
        <f t="shared" si="71"/>
        <v xml:space="preserve"> </v>
      </c>
      <c r="O121" s="76" t="str">
        <f t="shared" si="83"/>
        <v xml:space="preserve"> </v>
      </c>
      <c r="P121" s="76" t="str">
        <f t="shared" si="72"/>
        <v xml:space="preserve"> </v>
      </c>
      <c r="Q121" s="76" t="str">
        <f t="shared" si="73"/>
        <v xml:space="preserve"> </v>
      </c>
      <c r="R121" s="76" t="str">
        <f t="shared" si="74"/>
        <v xml:space="preserve"> </v>
      </c>
      <c r="S121" s="76" t="str">
        <f t="shared" si="75"/>
        <v xml:space="preserve"> </v>
      </c>
      <c r="T121" s="76" t="str">
        <f t="shared" si="76"/>
        <v xml:space="preserve"> </v>
      </c>
      <c r="U121" s="76" t="str">
        <f t="shared" si="77"/>
        <v xml:space="preserve"> </v>
      </c>
      <c r="V121" s="76" t="str">
        <f t="shared" si="78"/>
        <v xml:space="preserve"> </v>
      </c>
      <c r="W121" s="76" t="str">
        <f t="shared" si="79"/>
        <v xml:space="preserve"> </v>
      </c>
      <c r="X121" s="76" t="str">
        <f t="shared" si="80"/>
        <v xml:space="preserve"> </v>
      </c>
      <c r="Y121" s="76" t="str">
        <f t="shared" si="81"/>
        <v xml:space="preserve"> </v>
      </c>
      <c r="Z121" s="76" t="str">
        <f t="shared" si="82"/>
        <v xml:space="preserve"> </v>
      </c>
      <c r="AB121" s="75"/>
    </row>
    <row r="122" spans="2:28" ht="29.25" customHeight="1">
      <c r="B122" s="7"/>
      <c r="C122" s="308" t="s">
        <v>128</v>
      </c>
      <c r="D122" s="310"/>
      <c r="E122" s="312"/>
      <c r="F122" s="312"/>
      <c r="G122" s="312"/>
      <c r="H122" s="312"/>
      <c r="I122" s="74"/>
      <c r="J122" s="74">
        <f t="shared" si="67"/>
        <v>0</v>
      </c>
      <c r="K122" s="74">
        <f t="shared" si="68"/>
        <v>0</v>
      </c>
      <c r="L122" s="74">
        <f t="shared" si="69"/>
        <v>0</v>
      </c>
      <c r="M122" s="74">
        <f t="shared" si="70"/>
        <v>0</v>
      </c>
      <c r="N122" s="74">
        <f t="shared" si="71"/>
        <v>0</v>
      </c>
      <c r="O122" s="74">
        <f t="shared" si="83"/>
        <v>0</v>
      </c>
      <c r="P122" s="74">
        <f t="shared" si="72"/>
        <v>0</v>
      </c>
      <c r="Q122" s="74">
        <f t="shared" si="73"/>
        <v>0</v>
      </c>
      <c r="R122" s="74">
        <f t="shared" si="74"/>
        <v>0</v>
      </c>
      <c r="S122" s="74">
        <f t="shared" si="75"/>
        <v>0</v>
      </c>
      <c r="T122" s="74">
        <f t="shared" si="76"/>
        <v>0</v>
      </c>
      <c r="U122" s="74">
        <f t="shared" si="77"/>
        <v>0</v>
      </c>
      <c r="V122" s="74">
        <f t="shared" si="78"/>
        <v>0</v>
      </c>
      <c r="W122" s="74">
        <f t="shared" si="79"/>
        <v>0</v>
      </c>
      <c r="X122" s="74">
        <f t="shared" si="80"/>
        <v>0</v>
      </c>
      <c r="Y122" s="74">
        <f t="shared" si="81"/>
        <v>0</v>
      </c>
      <c r="Z122" s="74">
        <f t="shared" si="82"/>
        <v>0</v>
      </c>
      <c r="AB122" s="75"/>
    </row>
    <row r="123" spans="2:28" ht="29.25" customHeight="1">
      <c r="B123" s="7"/>
      <c r="C123" s="309"/>
      <c r="D123" s="311"/>
      <c r="E123" s="313"/>
      <c r="F123" s="313"/>
      <c r="G123" s="313"/>
      <c r="H123" s="313"/>
      <c r="I123" s="76" t="s">
        <v>43</v>
      </c>
      <c r="J123" s="76" t="str">
        <f t="shared" si="67"/>
        <v xml:space="preserve"> </v>
      </c>
      <c r="K123" s="76" t="str">
        <f t="shared" si="68"/>
        <v xml:space="preserve"> </v>
      </c>
      <c r="L123" s="76" t="str">
        <f t="shared" si="69"/>
        <v xml:space="preserve"> </v>
      </c>
      <c r="M123" s="76" t="str">
        <f t="shared" si="70"/>
        <v xml:space="preserve"> </v>
      </c>
      <c r="N123" s="76" t="str">
        <f t="shared" si="71"/>
        <v xml:space="preserve"> </v>
      </c>
      <c r="O123" s="76" t="str">
        <f t="shared" si="83"/>
        <v xml:space="preserve"> </v>
      </c>
      <c r="P123" s="76" t="str">
        <f t="shared" si="72"/>
        <v xml:space="preserve"> </v>
      </c>
      <c r="Q123" s="76" t="str">
        <f t="shared" si="73"/>
        <v xml:space="preserve"> </v>
      </c>
      <c r="R123" s="76" t="str">
        <f t="shared" si="74"/>
        <v xml:space="preserve"> </v>
      </c>
      <c r="S123" s="76" t="str">
        <f t="shared" si="75"/>
        <v xml:space="preserve"> </v>
      </c>
      <c r="T123" s="76" t="str">
        <f t="shared" si="76"/>
        <v xml:space="preserve"> </v>
      </c>
      <c r="U123" s="76" t="str">
        <f t="shared" si="77"/>
        <v xml:space="preserve"> </v>
      </c>
      <c r="V123" s="76" t="str">
        <f t="shared" si="78"/>
        <v xml:space="preserve"> </v>
      </c>
      <c r="W123" s="76" t="str">
        <f t="shared" si="79"/>
        <v xml:space="preserve"> </v>
      </c>
      <c r="X123" s="76" t="str">
        <f t="shared" si="80"/>
        <v xml:space="preserve"> </v>
      </c>
      <c r="Y123" s="76" t="str">
        <f t="shared" si="81"/>
        <v xml:space="preserve"> </v>
      </c>
      <c r="Z123" s="76" t="str">
        <f t="shared" si="82"/>
        <v xml:space="preserve"> </v>
      </c>
      <c r="AB123" s="75"/>
    </row>
    <row r="124" spans="2:28" ht="29.25" customHeight="1">
      <c r="B124" s="7"/>
      <c r="C124" s="308" t="s">
        <v>129</v>
      </c>
      <c r="D124" s="310"/>
      <c r="E124" s="312"/>
      <c r="F124" s="312"/>
      <c r="G124" s="312"/>
      <c r="H124" s="312"/>
      <c r="I124" s="74"/>
      <c r="J124" s="74">
        <f t="shared" si="67"/>
        <v>0</v>
      </c>
      <c r="K124" s="74">
        <f t="shared" si="68"/>
        <v>0</v>
      </c>
      <c r="L124" s="74">
        <f t="shared" si="69"/>
        <v>0</v>
      </c>
      <c r="M124" s="74">
        <f t="shared" si="70"/>
        <v>0</v>
      </c>
      <c r="N124" s="74">
        <f t="shared" si="71"/>
        <v>0</v>
      </c>
      <c r="O124" s="74">
        <f t="shared" si="83"/>
        <v>0</v>
      </c>
      <c r="P124" s="74">
        <f t="shared" si="72"/>
        <v>0</v>
      </c>
      <c r="Q124" s="74">
        <f t="shared" si="73"/>
        <v>0</v>
      </c>
      <c r="R124" s="74">
        <f t="shared" si="74"/>
        <v>0</v>
      </c>
      <c r="S124" s="74">
        <f t="shared" si="75"/>
        <v>0</v>
      </c>
      <c r="T124" s="74">
        <f t="shared" si="76"/>
        <v>0</v>
      </c>
      <c r="U124" s="74">
        <f t="shared" si="77"/>
        <v>0</v>
      </c>
      <c r="V124" s="74">
        <f t="shared" si="78"/>
        <v>0</v>
      </c>
      <c r="W124" s="74">
        <f t="shared" si="79"/>
        <v>0</v>
      </c>
      <c r="X124" s="74">
        <f t="shared" si="80"/>
        <v>0</v>
      </c>
      <c r="Y124" s="74">
        <f t="shared" si="81"/>
        <v>0</v>
      </c>
      <c r="Z124" s="74">
        <f t="shared" si="82"/>
        <v>0</v>
      </c>
      <c r="AB124" s="75"/>
    </row>
    <row r="125" spans="2:28" ht="29.25" customHeight="1">
      <c r="B125" s="7"/>
      <c r="C125" s="309"/>
      <c r="D125" s="311"/>
      <c r="E125" s="313"/>
      <c r="F125" s="313"/>
      <c r="G125" s="313"/>
      <c r="H125" s="313"/>
      <c r="I125" s="76" t="s">
        <v>43</v>
      </c>
      <c r="J125" s="76" t="str">
        <f t="shared" si="67"/>
        <v xml:space="preserve"> </v>
      </c>
      <c r="K125" s="76" t="str">
        <f t="shared" si="68"/>
        <v xml:space="preserve"> </v>
      </c>
      <c r="L125" s="76" t="str">
        <f t="shared" si="69"/>
        <v xml:space="preserve"> </v>
      </c>
      <c r="M125" s="76" t="str">
        <f t="shared" si="70"/>
        <v xml:space="preserve"> </v>
      </c>
      <c r="N125" s="76" t="str">
        <f t="shared" si="71"/>
        <v xml:space="preserve"> </v>
      </c>
      <c r="O125" s="76" t="str">
        <f t="shared" si="83"/>
        <v xml:space="preserve"> </v>
      </c>
      <c r="P125" s="76" t="str">
        <f t="shared" si="72"/>
        <v xml:space="preserve"> </v>
      </c>
      <c r="Q125" s="76" t="str">
        <f t="shared" si="73"/>
        <v xml:space="preserve"> </v>
      </c>
      <c r="R125" s="76" t="str">
        <f t="shared" si="74"/>
        <v xml:space="preserve"> </v>
      </c>
      <c r="S125" s="76" t="str">
        <f t="shared" si="75"/>
        <v xml:space="preserve"> </v>
      </c>
      <c r="T125" s="76" t="str">
        <f t="shared" si="76"/>
        <v xml:space="preserve"> </v>
      </c>
      <c r="U125" s="76" t="str">
        <f t="shared" si="77"/>
        <v xml:space="preserve"> </v>
      </c>
      <c r="V125" s="76" t="str">
        <f t="shared" si="78"/>
        <v xml:space="preserve"> </v>
      </c>
      <c r="W125" s="76" t="str">
        <f t="shared" si="79"/>
        <v xml:space="preserve"> </v>
      </c>
      <c r="X125" s="76" t="str">
        <f t="shared" si="80"/>
        <v xml:space="preserve"> </v>
      </c>
      <c r="Y125" s="76" t="str">
        <f t="shared" si="81"/>
        <v xml:space="preserve"> </v>
      </c>
      <c r="Z125" s="76" t="str">
        <f t="shared" si="82"/>
        <v xml:space="preserve"> </v>
      </c>
      <c r="AB125" s="75"/>
    </row>
    <row r="126" spans="2:28" ht="29.25" customHeight="1">
      <c r="B126" s="7"/>
      <c r="C126" s="308" t="s">
        <v>130</v>
      </c>
      <c r="D126" s="310"/>
      <c r="E126" s="312"/>
      <c r="F126" s="312"/>
      <c r="G126" s="312"/>
      <c r="H126" s="312"/>
      <c r="I126" s="74"/>
      <c r="J126" s="74">
        <f t="shared" si="67"/>
        <v>0</v>
      </c>
      <c r="K126" s="74">
        <f t="shared" si="68"/>
        <v>0</v>
      </c>
      <c r="L126" s="74">
        <f t="shared" si="69"/>
        <v>0</v>
      </c>
      <c r="M126" s="74">
        <f t="shared" si="70"/>
        <v>0</v>
      </c>
      <c r="N126" s="74">
        <f t="shared" si="71"/>
        <v>0</v>
      </c>
      <c r="O126" s="74">
        <f t="shared" si="83"/>
        <v>0</v>
      </c>
      <c r="P126" s="74">
        <f t="shared" si="72"/>
        <v>0</v>
      </c>
      <c r="Q126" s="74">
        <f t="shared" si="73"/>
        <v>0</v>
      </c>
      <c r="R126" s="74">
        <f t="shared" si="74"/>
        <v>0</v>
      </c>
      <c r="S126" s="74">
        <f t="shared" si="75"/>
        <v>0</v>
      </c>
      <c r="T126" s="74">
        <f t="shared" si="76"/>
        <v>0</v>
      </c>
      <c r="U126" s="74">
        <f t="shared" si="77"/>
        <v>0</v>
      </c>
      <c r="V126" s="74">
        <f t="shared" si="78"/>
        <v>0</v>
      </c>
      <c r="W126" s="74">
        <f t="shared" si="79"/>
        <v>0</v>
      </c>
      <c r="X126" s="74">
        <f t="shared" si="80"/>
        <v>0</v>
      </c>
      <c r="Y126" s="74">
        <f t="shared" si="81"/>
        <v>0</v>
      </c>
      <c r="Z126" s="74">
        <f t="shared" si="82"/>
        <v>0</v>
      </c>
      <c r="AB126" s="75"/>
    </row>
    <row r="127" spans="2:28" ht="29.25" customHeight="1">
      <c r="B127" s="7"/>
      <c r="C127" s="309"/>
      <c r="D127" s="311"/>
      <c r="E127" s="313"/>
      <c r="F127" s="313"/>
      <c r="G127" s="313"/>
      <c r="H127" s="313"/>
      <c r="I127" s="76" t="s">
        <v>43</v>
      </c>
      <c r="J127" s="76" t="str">
        <f t="shared" si="67"/>
        <v xml:space="preserve"> </v>
      </c>
      <c r="K127" s="76" t="str">
        <f t="shared" si="68"/>
        <v xml:space="preserve"> </v>
      </c>
      <c r="L127" s="76" t="str">
        <f t="shared" si="69"/>
        <v xml:space="preserve"> </v>
      </c>
      <c r="M127" s="76" t="str">
        <f t="shared" si="70"/>
        <v xml:space="preserve"> </v>
      </c>
      <c r="N127" s="76" t="str">
        <f t="shared" si="71"/>
        <v xml:space="preserve"> </v>
      </c>
      <c r="O127" s="76" t="str">
        <f t="shared" si="83"/>
        <v xml:space="preserve"> </v>
      </c>
      <c r="P127" s="76" t="str">
        <f t="shared" si="72"/>
        <v xml:space="preserve"> </v>
      </c>
      <c r="Q127" s="76" t="str">
        <f t="shared" si="73"/>
        <v xml:space="preserve"> </v>
      </c>
      <c r="R127" s="76" t="str">
        <f t="shared" si="74"/>
        <v xml:space="preserve"> </v>
      </c>
      <c r="S127" s="76" t="str">
        <f t="shared" si="75"/>
        <v xml:space="preserve"> </v>
      </c>
      <c r="T127" s="76" t="str">
        <f t="shared" si="76"/>
        <v xml:space="preserve"> </v>
      </c>
      <c r="U127" s="76" t="str">
        <f t="shared" si="77"/>
        <v xml:space="preserve"> </v>
      </c>
      <c r="V127" s="76" t="str">
        <f t="shared" si="78"/>
        <v xml:space="preserve"> </v>
      </c>
      <c r="W127" s="76" t="str">
        <f t="shared" si="79"/>
        <v xml:space="preserve"> </v>
      </c>
      <c r="X127" s="76" t="str">
        <f t="shared" si="80"/>
        <v xml:space="preserve"> </v>
      </c>
      <c r="Y127" s="76" t="str">
        <f t="shared" si="81"/>
        <v xml:space="preserve"> </v>
      </c>
      <c r="Z127" s="76" t="str">
        <f t="shared" si="82"/>
        <v xml:space="preserve"> </v>
      </c>
      <c r="AB127" s="75"/>
    </row>
    <row r="128" spans="2:28" ht="29.25" customHeight="1">
      <c r="B128" s="7"/>
      <c r="C128" s="308" t="s">
        <v>131</v>
      </c>
      <c r="D128" s="310"/>
      <c r="E128" s="312"/>
      <c r="F128" s="312"/>
      <c r="G128" s="312"/>
      <c r="H128" s="312"/>
      <c r="I128" s="74"/>
      <c r="J128" s="74">
        <f t="shared" si="67"/>
        <v>0</v>
      </c>
      <c r="K128" s="74">
        <f t="shared" si="68"/>
        <v>0</v>
      </c>
      <c r="L128" s="74">
        <f t="shared" si="69"/>
        <v>0</v>
      </c>
      <c r="M128" s="74">
        <f t="shared" si="70"/>
        <v>0</v>
      </c>
      <c r="N128" s="74">
        <f t="shared" si="71"/>
        <v>0</v>
      </c>
      <c r="O128" s="74">
        <f t="shared" si="83"/>
        <v>0</v>
      </c>
      <c r="P128" s="74">
        <f t="shared" si="72"/>
        <v>0</v>
      </c>
      <c r="Q128" s="74">
        <f t="shared" si="73"/>
        <v>0</v>
      </c>
      <c r="R128" s="74">
        <f t="shared" si="74"/>
        <v>0</v>
      </c>
      <c r="S128" s="74">
        <f t="shared" si="75"/>
        <v>0</v>
      </c>
      <c r="T128" s="74">
        <f t="shared" si="76"/>
        <v>0</v>
      </c>
      <c r="U128" s="74">
        <f t="shared" si="77"/>
        <v>0</v>
      </c>
      <c r="V128" s="74">
        <f t="shared" si="78"/>
        <v>0</v>
      </c>
      <c r="W128" s="74">
        <f t="shared" si="79"/>
        <v>0</v>
      </c>
      <c r="X128" s="74">
        <f t="shared" si="80"/>
        <v>0</v>
      </c>
      <c r="Y128" s="74">
        <f t="shared" si="81"/>
        <v>0</v>
      </c>
      <c r="Z128" s="74">
        <f t="shared" si="82"/>
        <v>0</v>
      </c>
      <c r="AB128" s="75"/>
    </row>
    <row r="129" spans="2:28" ht="29.25" customHeight="1">
      <c r="B129" s="7"/>
      <c r="C129" s="309"/>
      <c r="D129" s="311"/>
      <c r="E129" s="313"/>
      <c r="F129" s="313"/>
      <c r="G129" s="313"/>
      <c r="H129" s="313"/>
      <c r="I129" s="76" t="s">
        <v>43</v>
      </c>
      <c r="J129" s="76" t="str">
        <f t="shared" si="67"/>
        <v xml:space="preserve"> </v>
      </c>
      <c r="K129" s="76" t="str">
        <f t="shared" si="68"/>
        <v xml:space="preserve"> </v>
      </c>
      <c r="L129" s="76" t="str">
        <f t="shared" si="69"/>
        <v xml:space="preserve"> </v>
      </c>
      <c r="M129" s="76" t="str">
        <f t="shared" si="70"/>
        <v xml:space="preserve"> </v>
      </c>
      <c r="N129" s="76" t="str">
        <f t="shared" si="71"/>
        <v xml:space="preserve"> </v>
      </c>
      <c r="O129" s="76" t="str">
        <f t="shared" si="83"/>
        <v xml:space="preserve"> </v>
      </c>
      <c r="P129" s="76" t="str">
        <f t="shared" si="72"/>
        <v xml:space="preserve"> </v>
      </c>
      <c r="Q129" s="76" t="str">
        <f t="shared" si="73"/>
        <v xml:space="preserve"> </v>
      </c>
      <c r="R129" s="76" t="str">
        <f t="shared" si="74"/>
        <v xml:space="preserve"> </v>
      </c>
      <c r="S129" s="76" t="str">
        <f t="shared" si="75"/>
        <v xml:space="preserve"> </v>
      </c>
      <c r="T129" s="76" t="str">
        <f t="shared" si="76"/>
        <v xml:space="preserve"> </v>
      </c>
      <c r="U129" s="76" t="str">
        <f t="shared" si="77"/>
        <v xml:space="preserve"> </v>
      </c>
      <c r="V129" s="76" t="str">
        <f t="shared" si="78"/>
        <v xml:space="preserve"> </v>
      </c>
      <c r="W129" s="76" t="str">
        <f t="shared" si="79"/>
        <v xml:space="preserve"> </v>
      </c>
      <c r="X129" s="76" t="str">
        <f t="shared" si="80"/>
        <v xml:space="preserve"> </v>
      </c>
      <c r="Y129" s="76" t="str">
        <f t="shared" si="81"/>
        <v xml:space="preserve"> </v>
      </c>
      <c r="Z129" s="76" t="str">
        <f t="shared" si="82"/>
        <v xml:space="preserve"> </v>
      </c>
      <c r="AB129" s="75"/>
    </row>
    <row r="130" spans="2:28" ht="15" customHeight="1">
      <c r="B130" s="7"/>
      <c r="C130" s="83"/>
      <c r="D130" s="58"/>
      <c r="E130" s="92"/>
      <c r="F130" s="92"/>
      <c r="G130" s="92"/>
      <c r="H130" s="92"/>
      <c r="I130" s="93"/>
      <c r="J130" s="94"/>
      <c r="K130" s="94"/>
    </row>
    <row r="131" spans="2:28" ht="39" customHeight="1">
      <c r="B131" s="7"/>
      <c r="C131" s="60"/>
      <c r="D131" s="84" t="s">
        <v>132</v>
      </c>
      <c r="E131" s="85"/>
      <c r="F131" s="85"/>
      <c r="G131" s="85"/>
      <c r="H131" s="85"/>
      <c r="I131" s="85"/>
      <c r="J131" s="85"/>
      <c r="K131" s="86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</row>
    <row r="132" spans="2:28" ht="22.5" customHeight="1">
      <c r="B132" s="7"/>
      <c r="C132" s="63"/>
      <c r="D132" s="87" t="s">
        <v>133</v>
      </c>
      <c r="E132" s="88"/>
      <c r="F132" s="88"/>
      <c r="G132" s="88"/>
      <c r="H132" s="88"/>
      <c r="I132" s="88"/>
      <c r="J132" s="88"/>
      <c r="K132" s="89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</row>
    <row r="133" spans="2:28" ht="38.1" customHeight="1">
      <c r="B133" s="7"/>
      <c r="C133" s="314" t="s">
        <v>32</v>
      </c>
      <c r="D133" s="314" t="s">
        <v>33</v>
      </c>
      <c r="E133" s="314" t="s">
        <v>34</v>
      </c>
      <c r="F133" s="314" t="str">
        <f>F$25</f>
        <v>Status der 
Umsetzung</v>
      </c>
      <c r="G133" s="314" t="s">
        <v>36</v>
      </c>
      <c r="H133" s="314" t="s">
        <v>37</v>
      </c>
      <c r="I133" s="67" t="str">
        <f>I25</f>
        <v/>
      </c>
      <c r="J133" s="67" t="str">
        <f>J25</f>
        <v/>
      </c>
      <c r="K133" s="67" t="str">
        <f>K25</f>
        <v/>
      </c>
      <c r="L133" s="67" t="str">
        <f>L25</f>
        <v>Ziele CO2 &amp; Kompetenzen</v>
      </c>
      <c r="M133" s="67" t="str">
        <f>M25</f>
        <v/>
      </c>
      <c r="N133" s="67" t="str">
        <f t="shared" ref="N133:Z133" si="84">N25</f>
        <v/>
      </c>
      <c r="O133" s="67" t="str">
        <f t="shared" si="84"/>
        <v/>
      </c>
      <c r="P133" s="67" t="str">
        <f t="shared" si="84"/>
        <v/>
      </c>
      <c r="Q133" s="67" t="str">
        <f t="shared" si="84"/>
        <v/>
      </c>
      <c r="R133" s="67" t="str">
        <f t="shared" si="84"/>
        <v/>
      </c>
      <c r="S133" s="67" t="str">
        <f t="shared" si="84"/>
        <v/>
      </c>
      <c r="T133" s="67" t="str">
        <f t="shared" si="84"/>
        <v/>
      </c>
      <c r="U133" s="67" t="str">
        <f t="shared" si="84"/>
        <v/>
      </c>
      <c r="V133" s="67" t="str">
        <f t="shared" si="84"/>
        <v/>
      </c>
      <c r="W133" s="67" t="str">
        <f t="shared" si="84"/>
        <v/>
      </c>
      <c r="X133" s="67" t="str">
        <f t="shared" si="84"/>
        <v/>
      </c>
      <c r="Y133" s="67" t="str">
        <f t="shared" si="84"/>
        <v/>
      </c>
      <c r="Z133" s="67" t="str">
        <f t="shared" si="84"/>
        <v/>
      </c>
    </row>
    <row r="134" spans="2:28" ht="14.25" customHeight="1">
      <c r="B134" s="7"/>
      <c r="C134" s="314"/>
      <c r="D134" s="314"/>
      <c r="E134" s="314"/>
      <c r="F134" s="314"/>
      <c r="G134" s="314"/>
      <c r="H134" s="314"/>
      <c r="I134" s="68">
        <f>$I$9</f>
        <v>2019</v>
      </c>
      <c r="J134" s="68">
        <f>J$9</f>
        <v>2022</v>
      </c>
      <c r="K134" s="68">
        <f>K$9</f>
        <v>2022</v>
      </c>
      <c r="L134" s="68">
        <f>L$9</f>
        <v>2024</v>
      </c>
      <c r="M134" s="68">
        <f>L134+2</f>
        <v>2026</v>
      </c>
      <c r="N134" s="68">
        <f>M134+2</f>
        <v>2028</v>
      </c>
      <c r="O134" s="68">
        <f>N134+2</f>
        <v>2030</v>
      </c>
      <c r="P134" s="68">
        <f>O134+2</f>
        <v>2032</v>
      </c>
      <c r="Q134" s="68">
        <f t="shared" ref="Q134:V134" si="85">P134+2</f>
        <v>2034</v>
      </c>
      <c r="R134" s="68">
        <f t="shared" si="85"/>
        <v>2036</v>
      </c>
      <c r="S134" s="68">
        <f t="shared" si="85"/>
        <v>2038</v>
      </c>
      <c r="T134" s="68">
        <f t="shared" si="85"/>
        <v>2040</v>
      </c>
      <c r="U134" s="68">
        <f t="shared" si="85"/>
        <v>2042</v>
      </c>
      <c r="V134" s="68">
        <f t="shared" si="85"/>
        <v>2044</v>
      </c>
      <c r="W134" s="68">
        <f>V134+2</f>
        <v>2046</v>
      </c>
      <c r="X134" s="68">
        <f>W134+2</f>
        <v>2048</v>
      </c>
      <c r="Y134" s="68">
        <f>X134+2</f>
        <v>2050</v>
      </c>
      <c r="Z134" s="68">
        <f>Y134+2</f>
        <v>2052</v>
      </c>
    </row>
    <row r="135" spans="2:28" ht="24" customHeight="1">
      <c r="B135" s="7"/>
      <c r="C135" s="69"/>
      <c r="D135" s="71"/>
      <c r="E135" s="90"/>
      <c r="F135" s="90"/>
      <c r="G135" s="90"/>
      <c r="H135" s="91" t="s">
        <v>38</v>
      </c>
      <c r="I135" s="73">
        <f t="shared" ref="I135:Z135" si="86">SUM(I136:I165)</f>
        <v>0</v>
      </c>
      <c r="J135" s="73">
        <f t="shared" si="86"/>
        <v>0</v>
      </c>
      <c r="K135" s="73">
        <f t="shared" si="86"/>
        <v>0</v>
      </c>
      <c r="L135" s="73">
        <f t="shared" si="86"/>
        <v>0</v>
      </c>
      <c r="M135" s="73">
        <f t="shared" si="86"/>
        <v>0</v>
      </c>
      <c r="N135" s="73">
        <f t="shared" si="86"/>
        <v>0</v>
      </c>
      <c r="O135" s="73">
        <f t="shared" si="86"/>
        <v>0</v>
      </c>
      <c r="P135" s="73">
        <f t="shared" si="86"/>
        <v>0</v>
      </c>
      <c r="Q135" s="73">
        <f t="shared" si="86"/>
        <v>0</v>
      </c>
      <c r="R135" s="73">
        <f t="shared" si="86"/>
        <v>0</v>
      </c>
      <c r="S135" s="73">
        <f t="shared" si="86"/>
        <v>0</v>
      </c>
      <c r="T135" s="73">
        <f t="shared" si="86"/>
        <v>0</v>
      </c>
      <c r="U135" s="73">
        <f t="shared" si="86"/>
        <v>0</v>
      </c>
      <c r="V135" s="73">
        <f t="shared" si="86"/>
        <v>0</v>
      </c>
      <c r="W135" s="73">
        <f t="shared" si="86"/>
        <v>0</v>
      </c>
      <c r="X135" s="73">
        <f t="shared" si="86"/>
        <v>0</v>
      </c>
      <c r="Y135" s="73">
        <f t="shared" si="86"/>
        <v>0</v>
      </c>
      <c r="Z135" s="73">
        <f t="shared" si="86"/>
        <v>0</v>
      </c>
    </row>
    <row r="136" spans="2:28" ht="29.25" customHeight="1">
      <c r="B136" s="7"/>
      <c r="C136" s="308" t="s">
        <v>134</v>
      </c>
      <c r="D136" s="310" t="s">
        <v>135</v>
      </c>
      <c r="E136" s="312">
        <v>2022</v>
      </c>
      <c r="F136" s="312" t="s">
        <v>1</v>
      </c>
      <c r="G136" s="312" t="s">
        <v>136</v>
      </c>
      <c r="H136" s="312" t="s">
        <v>42</v>
      </c>
      <c r="I136" s="74"/>
      <c r="J136" s="74">
        <f t="shared" ref="J136:J165" si="87">I136</f>
        <v>0</v>
      </c>
      <c r="K136" s="74">
        <f t="shared" ref="K136:K165" si="88">J136</f>
        <v>0</v>
      </c>
      <c r="L136" s="74">
        <f t="shared" ref="L136:L165" si="89">K136</f>
        <v>0</v>
      </c>
      <c r="M136" s="74">
        <f t="shared" ref="M136:M165" si="90">L136</f>
        <v>0</v>
      </c>
      <c r="N136" s="74">
        <f t="shared" ref="N136:N165" si="91">M136</f>
        <v>0</v>
      </c>
      <c r="O136" s="74">
        <f t="shared" ref="O136:O165" si="92">N136</f>
        <v>0</v>
      </c>
      <c r="P136" s="74">
        <f t="shared" ref="P136:P165" si="93">O136</f>
        <v>0</v>
      </c>
      <c r="Q136" s="74">
        <f t="shared" ref="Q136:Q165" si="94">P136</f>
        <v>0</v>
      </c>
      <c r="R136" s="74">
        <f t="shared" ref="R136:R165" si="95">Q136</f>
        <v>0</v>
      </c>
      <c r="S136" s="74">
        <f t="shared" ref="S136:S165" si="96">R136</f>
        <v>0</v>
      </c>
      <c r="T136" s="74">
        <f t="shared" ref="T136:T165" si="97">S136</f>
        <v>0</v>
      </c>
      <c r="U136" s="74">
        <f t="shared" ref="U136:U165" si="98">T136</f>
        <v>0</v>
      </c>
      <c r="V136" s="74">
        <f t="shared" ref="V136:V165" si="99">U136</f>
        <v>0</v>
      </c>
      <c r="W136" s="74">
        <f t="shared" ref="W136:W165" si="100">V136</f>
        <v>0</v>
      </c>
      <c r="X136" s="74">
        <f t="shared" ref="X136:X165" si="101">W136</f>
        <v>0</v>
      </c>
      <c r="Y136" s="74">
        <f t="shared" ref="Y136:Y165" si="102">X136</f>
        <v>0</v>
      </c>
      <c r="Z136" s="74">
        <f t="shared" ref="Z136:Z165" si="103">Y136</f>
        <v>0</v>
      </c>
      <c r="AB136" s="75"/>
    </row>
    <row r="137" spans="2:28" ht="48.75" customHeight="1">
      <c r="B137" s="7"/>
      <c r="C137" s="309"/>
      <c r="D137" s="311"/>
      <c r="E137" s="313"/>
      <c r="F137" s="313"/>
      <c r="G137" s="313"/>
      <c r="H137" s="313"/>
      <c r="I137" s="76" t="s">
        <v>43</v>
      </c>
      <c r="J137" s="76" t="str">
        <f t="shared" si="87"/>
        <v xml:space="preserve"> </v>
      </c>
      <c r="K137" s="76" t="str">
        <f t="shared" si="88"/>
        <v xml:space="preserve"> </v>
      </c>
      <c r="L137" s="76" t="str">
        <f t="shared" si="89"/>
        <v xml:space="preserve"> </v>
      </c>
      <c r="M137" s="76" t="str">
        <f t="shared" si="90"/>
        <v xml:space="preserve"> </v>
      </c>
      <c r="N137" s="76" t="str">
        <f t="shared" si="91"/>
        <v xml:space="preserve"> </v>
      </c>
      <c r="O137" s="76" t="str">
        <f t="shared" si="92"/>
        <v xml:space="preserve"> </v>
      </c>
      <c r="P137" s="76" t="str">
        <f t="shared" si="93"/>
        <v xml:space="preserve"> </v>
      </c>
      <c r="Q137" s="76" t="str">
        <f t="shared" si="94"/>
        <v xml:space="preserve"> </v>
      </c>
      <c r="R137" s="76" t="str">
        <f t="shared" si="95"/>
        <v xml:space="preserve"> </v>
      </c>
      <c r="S137" s="76" t="str">
        <f t="shared" si="96"/>
        <v xml:space="preserve"> </v>
      </c>
      <c r="T137" s="76" t="str">
        <f t="shared" si="97"/>
        <v xml:space="preserve"> </v>
      </c>
      <c r="U137" s="76" t="str">
        <f t="shared" si="98"/>
        <v xml:space="preserve"> </v>
      </c>
      <c r="V137" s="76" t="str">
        <f t="shared" si="99"/>
        <v xml:space="preserve"> </v>
      </c>
      <c r="W137" s="76" t="str">
        <f t="shared" si="100"/>
        <v xml:space="preserve"> </v>
      </c>
      <c r="X137" s="76" t="str">
        <f t="shared" si="101"/>
        <v xml:space="preserve"> </v>
      </c>
      <c r="Y137" s="76" t="str">
        <f t="shared" si="102"/>
        <v xml:space="preserve"> </v>
      </c>
      <c r="Z137" s="76" t="str">
        <f t="shared" si="103"/>
        <v xml:space="preserve"> </v>
      </c>
      <c r="AB137" s="75"/>
    </row>
    <row r="138" spans="2:28" ht="29.25" customHeight="1">
      <c r="B138" s="7"/>
      <c r="C138" s="308" t="s">
        <v>137</v>
      </c>
      <c r="D138" s="310" t="s">
        <v>138</v>
      </c>
      <c r="E138" s="312">
        <v>2022</v>
      </c>
      <c r="F138" s="312" t="s">
        <v>1</v>
      </c>
      <c r="G138" s="312" t="s">
        <v>136</v>
      </c>
      <c r="H138" s="312" t="s">
        <v>42</v>
      </c>
      <c r="I138" s="74"/>
      <c r="J138" s="74">
        <f t="shared" si="87"/>
        <v>0</v>
      </c>
      <c r="K138" s="74">
        <f t="shared" si="88"/>
        <v>0</v>
      </c>
      <c r="L138" s="74">
        <f t="shared" si="89"/>
        <v>0</v>
      </c>
      <c r="M138" s="74">
        <f t="shared" si="90"/>
        <v>0</v>
      </c>
      <c r="N138" s="74">
        <f t="shared" si="91"/>
        <v>0</v>
      </c>
      <c r="O138" s="74">
        <f t="shared" si="92"/>
        <v>0</v>
      </c>
      <c r="P138" s="74">
        <f t="shared" si="93"/>
        <v>0</v>
      </c>
      <c r="Q138" s="74">
        <f t="shared" si="94"/>
        <v>0</v>
      </c>
      <c r="R138" s="74">
        <f t="shared" si="95"/>
        <v>0</v>
      </c>
      <c r="S138" s="74">
        <f t="shared" si="96"/>
        <v>0</v>
      </c>
      <c r="T138" s="74">
        <f t="shared" si="97"/>
        <v>0</v>
      </c>
      <c r="U138" s="74">
        <f t="shared" si="98"/>
        <v>0</v>
      </c>
      <c r="V138" s="74">
        <f t="shared" si="99"/>
        <v>0</v>
      </c>
      <c r="W138" s="74">
        <f t="shared" si="100"/>
        <v>0</v>
      </c>
      <c r="X138" s="74">
        <f t="shared" si="101"/>
        <v>0</v>
      </c>
      <c r="Y138" s="74">
        <f t="shared" si="102"/>
        <v>0</v>
      </c>
      <c r="Z138" s="74">
        <f t="shared" si="103"/>
        <v>0</v>
      </c>
      <c r="AB138" s="75"/>
    </row>
    <row r="139" spans="2:28" ht="29.25" customHeight="1">
      <c r="B139" s="7"/>
      <c r="C139" s="309"/>
      <c r="D139" s="311"/>
      <c r="E139" s="313"/>
      <c r="F139" s="313"/>
      <c r="G139" s="313"/>
      <c r="H139" s="313"/>
      <c r="I139" s="76" t="s">
        <v>43</v>
      </c>
      <c r="J139" s="76" t="str">
        <f t="shared" si="87"/>
        <v xml:space="preserve"> </v>
      </c>
      <c r="K139" s="76" t="str">
        <f t="shared" si="88"/>
        <v xml:space="preserve"> </v>
      </c>
      <c r="L139" s="76" t="str">
        <f t="shared" si="89"/>
        <v xml:space="preserve"> </v>
      </c>
      <c r="M139" s="76" t="str">
        <f t="shared" si="90"/>
        <v xml:space="preserve"> </v>
      </c>
      <c r="N139" s="76" t="str">
        <f t="shared" si="91"/>
        <v xml:space="preserve"> </v>
      </c>
      <c r="O139" s="76" t="str">
        <f t="shared" si="92"/>
        <v xml:space="preserve"> </v>
      </c>
      <c r="P139" s="76" t="str">
        <f t="shared" si="93"/>
        <v xml:space="preserve"> </v>
      </c>
      <c r="Q139" s="76" t="str">
        <f t="shared" si="94"/>
        <v xml:space="preserve"> </v>
      </c>
      <c r="R139" s="76" t="str">
        <f t="shared" si="95"/>
        <v xml:space="preserve"> </v>
      </c>
      <c r="S139" s="76" t="str">
        <f t="shared" si="96"/>
        <v xml:space="preserve"> </v>
      </c>
      <c r="T139" s="76" t="str">
        <f t="shared" si="97"/>
        <v xml:space="preserve"> </v>
      </c>
      <c r="U139" s="76" t="str">
        <f t="shared" si="98"/>
        <v xml:space="preserve"> </v>
      </c>
      <c r="V139" s="76" t="str">
        <f t="shared" si="99"/>
        <v xml:space="preserve"> </v>
      </c>
      <c r="W139" s="76" t="str">
        <f t="shared" si="100"/>
        <v xml:space="preserve"> </v>
      </c>
      <c r="X139" s="76" t="str">
        <f t="shared" si="101"/>
        <v xml:space="preserve"> </v>
      </c>
      <c r="Y139" s="76" t="str">
        <f t="shared" si="102"/>
        <v xml:space="preserve"> </v>
      </c>
      <c r="Z139" s="76" t="str">
        <f t="shared" si="103"/>
        <v xml:space="preserve"> </v>
      </c>
      <c r="AB139" s="75"/>
    </row>
    <row r="140" spans="2:28" ht="29.25" customHeight="1">
      <c r="B140" s="7"/>
      <c r="C140" s="308" t="s">
        <v>139</v>
      </c>
      <c r="D140" s="310" t="s">
        <v>140</v>
      </c>
      <c r="E140" s="312">
        <v>2022</v>
      </c>
      <c r="F140" s="312" t="s">
        <v>1</v>
      </c>
      <c r="G140" s="312" t="s">
        <v>141</v>
      </c>
      <c r="H140" s="312" t="s">
        <v>42</v>
      </c>
      <c r="I140" s="74"/>
      <c r="J140" s="74">
        <f t="shared" si="87"/>
        <v>0</v>
      </c>
      <c r="K140" s="74">
        <f t="shared" si="88"/>
        <v>0</v>
      </c>
      <c r="L140" s="74">
        <f t="shared" si="89"/>
        <v>0</v>
      </c>
      <c r="M140" s="74">
        <f t="shared" si="90"/>
        <v>0</v>
      </c>
      <c r="N140" s="74">
        <f t="shared" si="91"/>
        <v>0</v>
      </c>
      <c r="O140" s="74">
        <f t="shared" si="92"/>
        <v>0</v>
      </c>
      <c r="P140" s="74">
        <f t="shared" si="93"/>
        <v>0</v>
      </c>
      <c r="Q140" s="74">
        <f t="shared" si="94"/>
        <v>0</v>
      </c>
      <c r="R140" s="74">
        <f t="shared" si="95"/>
        <v>0</v>
      </c>
      <c r="S140" s="74">
        <f t="shared" si="96"/>
        <v>0</v>
      </c>
      <c r="T140" s="74">
        <f t="shared" si="97"/>
        <v>0</v>
      </c>
      <c r="U140" s="74">
        <f t="shared" si="98"/>
        <v>0</v>
      </c>
      <c r="V140" s="74">
        <f t="shared" si="99"/>
        <v>0</v>
      </c>
      <c r="W140" s="74">
        <f t="shared" si="100"/>
        <v>0</v>
      </c>
      <c r="X140" s="74">
        <f t="shared" si="101"/>
        <v>0</v>
      </c>
      <c r="Y140" s="74">
        <f t="shared" si="102"/>
        <v>0</v>
      </c>
      <c r="Z140" s="74">
        <f t="shared" si="103"/>
        <v>0</v>
      </c>
      <c r="AB140" s="75"/>
    </row>
    <row r="141" spans="2:28" ht="29.25" customHeight="1">
      <c r="B141" s="7"/>
      <c r="C141" s="309"/>
      <c r="D141" s="311"/>
      <c r="E141" s="313"/>
      <c r="F141" s="313"/>
      <c r="G141" s="313"/>
      <c r="H141" s="313"/>
      <c r="I141" s="76" t="s">
        <v>43</v>
      </c>
      <c r="J141" s="76" t="str">
        <f t="shared" si="87"/>
        <v xml:space="preserve"> </v>
      </c>
      <c r="K141" s="76" t="str">
        <f t="shared" si="88"/>
        <v xml:space="preserve"> </v>
      </c>
      <c r="L141" s="76" t="str">
        <f t="shared" si="89"/>
        <v xml:space="preserve"> </v>
      </c>
      <c r="M141" s="76" t="str">
        <f t="shared" si="90"/>
        <v xml:space="preserve"> </v>
      </c>
      <c r="N141" s="76" t="str">
        <f t="shared" si="91"/>
        <v xml:space="preserve"> </v>
      </c>
      <c r="O141" s="76" t="str">
        <f t="shared" si="92"/>
        <v xml:space="preserve"> </v>
      </c>
      <c r="P141" s="76" t="str">
        <f t="shared" si="93"/>
        <v xml:space="preserve"> </v>
      </c>
      <c r="Q141" s="76" t="str">
        <f t="shared" si="94"/>
        <v xml:space="preserve"> </v>
      </c>
      <c r="R141" s="76" t="str">
        <f t="shared" si="95"/>
        <v xml:space="preserve"> </v>
      </c>
      <c r="S141" s="76" t="str">
        <f t="shared" si="96"/>
        <v xml:space="preserve"> </v>
      </c>
      <c r="T141" s="76" t="str">
        <f t="shared" si="97"/>
        <v xml:space="preserve"> </v>
      </c>
      <c r="U141" s="76" t="str">
        <f t="shared" si="98"/>
        <v xml:space="preserve"> </v>
      </c>
      <c r="V141" s="76" t="str">
        <f t="shared" si="99"/>
        <v xml:space="preserve"> </v>
      </c>
      <c r="W141" s="76" t="str">
        <f t="shared" si="100"/>
        <v xml:space="preserve"> </v>
      </c>
      <c r="X141" s="76" t="str">
        <f t="shared" si="101"/>
        <v xml:space="preserve"> </v>
      </c>
      <c r="Y141" s="76" t="str">
        <f t="shared" si="102"/>
        <v xml:space="preserve"> </v>
      </c>
      <c r="Z141" s="76" t="str">
        <f t="shared" si="103"/>
        <v xml:space="preserve"> </v>
      </c>
      <c r="AB141" s="75"/>
    </row>
    <row r="142" spans="2:28" ht="29.25" customHeight="1">
      <c r="B142" s="7"/>
      <c r="C142" s="308" t="s">
        <v>142</v>
      </c>
      <c r="D142" s="310" t="s">
        <v>143</v>
      </c>
      <c r="E142" s="312">
        <v>2024</v>
      </c>
      <c r="F142" s="312" t="s">
        <v>6</v>
      </c>
      <c r="G142" s="312" t="s">
        <v>136</v>
      </c>
      <c r="H142" s="312" t="s">
        <v>42</v>
      </c>
      <c r="I142" s="74"/>
      <c r="J142" s="74">
        <f t="shared" si="87"/>
        <v>0</v>
      </c>
      <c r="K142" s="74">
        <f t="shared" si="88"/>
        <v>0</v>
      </c>
      <c r="L142" s="74">
        <f t="shared" si="89"/>
        <v>0</v>
      </c>
      <c r="M142" s="74">
        <f t="shared" si="90"/>
        <v>0</v>
      </c>
      <c r="N142" s="74">
        <f t="shared" si="91"/>
        <v>0</v>
      </c>
      <c r="O142" s="74"/>
      <c r="P142" s="74">
        <f t="shared" si="93"/>
        <v>0</v>
      </c>
      <c r="Q142" s="74">
        <f t="shared" si="94"/>
        <v>0</v>
      </c>
      <c r="R142" s="74">
        <f t="shared" si="95"/>
        <v>0</v>
      </c>
      <c r="S142" s="74">
        <f t="shared" si="96"/>
        <v>0</v>
      </c>
      <c r="T142" s="74">
        <f t="shared" si="97"/>
        <v>0</v>
      </c>
      <c r="U142" s="74">
        <f t="shared" si="98"/>
        <v>0</v>
      </c>
      <c r="V142" s="74">
        <f t="shared" si="99"/>
        <v>0</v>
      </c>
      <c r="W142" s="74">
        <f t="shared" si="100"/>
        <v>0</v>
      </c>
      <c r="X142" s="74">
        <f t="shared" si="101"/>
        <v>0</v>
      </c>
      <c r="Y142" s="74">
        <f t="shared" si="102"/>
        <v>0</v>
      </c>
      <c r="Z142" s="74">
        <f t="shared" si="103"/>
        <v>0</v>
      </c>
      <c r="AB142" s="75"/>
    </row>
    <row r="143" spans="2:28" ht="29.25" customHeight="1">
      <c r="B143" s="7"/>
      <c r="C143" s="309"/>
      <c r="D143" s="311"/>
      <c r="E143" s="313"/>
      <c r="F143" s="313"/>
      <c r="G143" s="313"/>
      <c r="H143" s="313"/>
      <c r="I143" s="76" t="s">
        <v>43</v>
      </c>
      <c r="J143" s="76" t="str">
        <f t="shared" si="87"/>
        <v xml:space="preserve"> </v>
      </c>
      <c r="K143" s="76" t="str">
        <f t="shared" si="88"/>
        <v xml:space="preserve"> </v>
      </c>
      <c r="L143" s="76" t="str">
        <f t="shared" si="89"/>
        <v xml:space="preserve"> </v>
      </c>
      <c r="M143" s="76" t="str">
        <f t="shared" si="90"/>
        <v xml:space="preserve"> </v>
      </c>
      <c r="N143" s="76" t="str">
        <f t="shared" si="91"/>
        <v xml:space="preserve"> </v>
      </c>
      <c r="O143" s="76"/>
      <c r="P143" s="76">
        <f t="shared" si="93"/>
        <v>0</v>
      </c>
      <c r="Q143" s="76">
        <f t="shared" si="94"/>
        <v>0</v>
      </c>
      <c r="R143" s="76">
        <f t="shared" si="95"/>
        <v>0</v>
      </c>
      <c r="S143" s="76">
        <f t="shared" si="96"/>
        <v>0</v>
      </c>
      <c r="T143" s="76">
        <f t="shared" si="97"/>
        <v>0</v>
      </c>
      <c r="U143" s="76">
        <f t="shared" si="98"/>
        <v>0</v>
      </c>
      <c r="V143" s="76">
        <f t="shared" si="99"/>
        <v>0</v>
      </c>
      <c r="W143" s="76">
        <f t="shared" si="100"/>
        <v>0</v>
      </c>
      <c r="X143" s="76">
        <f t="shared" si="101"/>
        <v>0</v>
      </c>
      <c r="Y143" s="76">
        <f t="shared" si="102"/>
        <v>0</v>
      </c>
      <c r="Z143" s="76">
        <f t="shared" si="103"/>
        <v>0</v>
      </c>
      <c r="AB143" s="75"/>
    </row>
    <row r="144" spans="2:28" ht="29.25" customHeight="1">
      <c r="B144" s="7"/>
      <c r="C144" s="308" t="s">
        <v>144</v>
      </c>
      <c r="D144" s="310" t="s">
        <v>145</v>
      </c>
      <c r="E144" s="312">
        <v>2023</v>
      </c>
      <c r="F144" s="312" t="s">
        <v>3</v>
      </c>
      <c r="G144" s="312" t="s">
        <v>50</v>
      </c>
      <c r="H144" s="312" t="s">
        <v>146</v>
      </c>
      <c r="I144" s="74"/>
      <c r="J144" s="74">
        <f t="shared" si="87"/>
        <v>0</v>
      </c>
      <c r="K144" s="74">
        <f t="shared" si="88"/>
        <v>0</v>
      </c>
      <c r="L144" s="74">
        <f t="shared" si="89"/>
        <v>0</v>
      </c>
      <c r="M144" s="74">
        <f t="shared" si="90"/>
        <v>0</v>
      </c>
      <c r="N144" s="74">
        <f t="shared" si="91"/>
        <v>0</v>
      </c>
      <c r="O144" s="74">
        <f t="shared" si="92"/>
        <v>0</v>
      </c>
      <c r="P144" s="74">
        <f t="shared" si="93"/>
        <v>0</v>
      </c>
      <c r="Q144" s="74">
        <f t="shared" si="94"/>
        <v>0</v>
      </c>
      <c r="R144" s="74">
        <f t="shared" si="95"/>
        <v>0</v>
      </c>
      <c r="S144" s="74">
        <f t="shared" si="96"/>
        <v>0</v>
      </c>
      <c r="T144" s="74">
        <f t="shared" si="97"/>
        <v>0</v>
      </c>
      <c r="U144" s="74">
        <f t="shared" si="98"/>
        <v>0</v>
      </c>
      <c r="V144" s="74">
        <f t="shared" si="99"/>
        <v>0</v>
      </c>
      <c r="W144" s="74">
        <f t="shared" si="100"/>
        <v>0</v>
      </c>
      <c r="X144" s="74">
        <f t="shared" si="101"/>
        <v>0</v>
      </c>
      <c r="Y144" s="74">
        <f t="shared" si="102"/>
        <v>0</v>
      </c>
      <c r="Z144" s="74">
        <f t="shared" si="103"/>
        <v>0</v>
      </c>
      <c r="AB144" s="75"/>
    </row>
    <row r="145" spans="2:28" ht="29.25" customHeight="1">
      <c r="B145" s="7"/>
      <c r="C145" s="309"/>
      <c r="D145" s="311"/>
      <c r="E145" s="313"/>
      <c r="F145" s="313"/>
      <c r="G145" s="313"/>
      <c r="H145" s="313"/>
      <c r="I145" s="76" t="s">
        <v>43</v>
      </c>
      <c r="J145" s="76" t="str">
        <f t="shared" si="87"/>
        <v xml:space="preserve"> </v>
      </c>
      <c r="K145" s="76" t="str">
        <f t="shared" si="88"/>
        <v xml:space="preserve"> </v>
      </c>
      <c r="L145" s="76" t="str">
        <f t="shared" si="89"/>
        <v xml:space="preserve"> </v>
      </c>
      <c r="M145" s="76" t="str">
        <f t="shared" si="90"/>
        <v xml:space="preserve"> </v>
      </c>
      <c r="N145" s="76" t="str">
        <f t="shared" si="91"/>
        <v xml:space="preserve"> </v>
      </c>
      <c r="O145" s="76" t="str">
        <f t="shared" si="92"/>
        <v xml:space="preserve"> </v>
      </c>
      <c r="P145" s="76" t="str">
        <f t="shared" si="93"/>
        <v xml:space="preserve"> </v>
      </c>
      <c r="Q145" s="76" t="str">
        <f t="shared" si="94"/>
        <v xml:space="preserve"> </v>
      </c>
      <c r="R145" s="76" t="str">
        <f t="shared" si="95"/>
        <v xml:space="preserve"> </v>
      </c>
      <c r="S145" s="76" t="str">
        <f t="shared" si="96"/>
        <v xml:space="preserve"> </v>
      </c>
      <c r="T145" s="76" t="str">
        <f t="shared" si="97"/>
        <v xml:space="preserve"> </v>
      </c>
      <c r="U145" s="76" t="str">
        <f t="shared" si="98"/>
        <v xml:space="preserve"> </v>
      </c>
      <c r="V145" s="76" t="str">
        <f t="shared" si="99"/>
        <v xml:space="preserve"> </v>
      </c>
      <c r="W145" s="76" t="str">
        <f t="shared" si="100"/>
        <v xml:space="preserve"> </v>
      </c>
      <c r="X145" s="76" t="str">
        <f t="shared" si="101"/>
        <v xml:space="preserve"> </v>
      </c>
      <c r="Y145" s="76" t="str">
        <f t="shared" si="102"/>
        <v xml:space="preserve"> </v>
      </c>
      <c r="Z145" s="76" t="str">
        <f t="shared" si="103"/>
        <v xml:space="preserve"> </v>
      </c>
      <c r="AB145" s="75"/>
    </row>
    <row r="146" spans="2:28" ht="29.25" customHeight="1">
      <c r="B146" s="7"/>
      <c r="C146" s="308" t="s">
        <v>147</v>
      </c>
      <c r="D146" s="310" t="s">
        <v>148</v>
      </c>
      <c r="E146" s="312">
        <v>2023</v>
      </c>
      <c r="F146" s="312" t="s">
        <v>3</v>
      </c>
      <c r="G146" s="312" t="s">
        <v>50</v>
      </c>
      <c r="H146" s="312" t="s">
        <v>146</v>
      </c>
      <c r="I146" s="74"/>
      <c r="J146" s="74">
        <f t="shared" si="87"/>
        <v>0</v>
      </c>
      <c r="K146" s="74">
        <f t="shared" si="88"/>
        <v>0</v>
      </c>
      <c r="L146" s="74">
        <f t="shared" si="89"/>
        <v>0</v>
      </c>
      <c r="M146" s="74">
        <f t="shared" si="90"/>
        <v>0</v>
      </c>
      <c r="N146" s="74">
        <f t="shared" si="91"/>
        <v>0</v>
      </c>
      <c r="O146" s="74">
        <f t="shared" si="92"/>
        <v>0</v>
      </c>
      <c r="P146" s="74">
        <f t="shared" si="93"/>
        <v>0</v>
      </c>
      <c r="Q146" s="74">
        <f t="shared" si="94"/>
        <v>0</v>
      </c>
      <c r="R146" s="74">
        <f t="shared" si="95"/>
        <v>0</v>
      </c>
      <c r="S146" s="74">
        <f t="shared" si="96"/>
        <v>0</v>
      </c>
      <c r="T146" s="74">
        <f t="shared" si="97"/>
        <v>0</v>
      </c>
      <c r="U146" s="74">
        <f t="shared" si="98"/>
        <v>0</v>
      </c>
      <c r="V146" s="74">
        <f t="shared" si="99"/>
        <v>0</v>
      </c>
      <c r="W146" s="74">
        <f t="shared" si="100"/>
        <v>0</v>
      </c>
      <c r="X146" s="74">
        <f t="shared" si="101"/>
        <v>0</v>
      </c>
      <c r="Y146" s="74">
        <f t="shared" si="102"/>
        <v>0</v>
      </c>
      <c r="Z146" s="74">
        <f t="shared" si="103"/>
        <v>0</v>
      </c>
      <c r="AB146" s="75"/>
    </row>
    <row r="147" spans="2:28" ht="29.25" customHeight="1">
      <c r="B147" s="7"/>
      <c r="C147" s="309"/>
      <c r="D147" s="311"/>
      <c r="E147" s="313"/>
      <c r="F147" s="313"/>
      <c r="G147" s="313"/>
      <c r="H147" s="313"/>
      <c r="I147" s="76" t="s">
        <v>43</v>
      </c>
      <c r="J147" s="76" t="str">
        <f t="shared" si="87"/>
        <v xml:space="preserve"> </v>
      </c>
      <c r="K147" s="76" t="str">
        <f t="shared" si="88"/>
        <v xml:space="preserve"> </v>
      </c>
      <c r="L147" s="76" t="str">
        <f t="shared" si="89"/>
        <v xml:space="preserve"> </v>
      </c>
      <c r="M147" s="76" t="str">
        <f t="shared" si="90"/>
        <v xml:space="preserve"> </v>
      </c>
      <c r="N147" s="76" t="str">
        <f t="shared" si="91"/>
        <v xml:space="preserve"> </v>
      </c>
      <c r="O147" s="76" t="str">
        <f t="shared" si="92"/>
        <v xml:space="preserve"> </v>
      </c>
      <c r="P147" s="76" t="str">
        <f t="shared" si="93"/>
        <v xml:space="preserve"> </v>
      </c>
      <c r="Q147" s="76" t="str">
        <f t="shared" si="94"/>
        <v xml:space="preserve"> </v>
      </c>
      <c r="R147" s="76" t="str">
        <f t="shared" si="95"/>
        <v xml:space="preserve"> </v>
      </c>
      <c r="S147" s="76" t="str">
        <f t="shared" si="96"/>
        <v xml:space="preserve"> </v>
      </c>
      <c r="T147" s="76" t="str">
        <f t="shared" si="97"/>
        <v xml:space="preserve"> </v>
      </c>
      <c r="U147" s="76" t="str">
        <f t="shared" si="98"/>
        <v xml:space="preserve"> </v>
      </c>
      <c r="V147" s="76" t="str">
        <f t="shared" si="99"/>
        <v xml:space="preserve"> </v>
      </c>
      <c r="W147" s="76" t="str">
        <f t="shared" si="100"/>
        <v xml:space="preserve"> </v>
      </c>
      <c r="X147" s="76" t="str">
        <f t="shared" si="101"/>
        <v xml:space="preserve"> </v>
      </c>
      <c r="Y147" s="76" t="str">
        <f t="shared" si="102"/>
        <v xml:space="preserve"> </v>
      </c>
      <c r="Z147" s="76" t="str">
        <f t="shared" si="103"/>
        <v xml:space="preserve"> </v>
      </c>
      <c r="AB147" s="75"/>
    </row>
    <row r="148" spans="2:28" ht="29.25" customHeight="1">
      <c r="B148" s="7"/>
      <c r="C148" s="308" t="s">
        <v>149</v>
      </c>
      <c r="D148" s="310" t="s">
        <v>150</v>
      </c>
      <c r="E148" s="312">
        <v>2022</v>
      </c>
      <c r="F148" s="312" t="s">
        <v>3</v>
      </c>
      <c r="G148" s="312" t="s">
        <v>305</v>
      </c>
      <c r="H148" s="312" t="s">
        <v>42</v>
      </c>
      <c r="I148" s="74"/>
      <c r="J148" s="74">
        <f t="shared" si="87"/>
        <v>0</v>
      </c>
      <c r="K148" s="74">
        <f t="shared" si="88"/>
        <v>0</v>
      </c>
      <c r="L148" s="74">
        <f t="shared" si="89"/>
        <v>0</v>
      </c>
      <c r="M148" s="74">
        <f t="shared" si="90"/>
        <v>0</v>
      </c>
      <c r="N148" s="74">
        <f t="shared" si="91"/>
        <v>0</v>
      </c>
      <c r="O148" s="74">
        <f t="shared" si="92"/>
        <v>0</v>
      </c>
      <c r="P148" s="74">
        <f t="shared" si="93"/>
        <v>0</v>
      </c>
      <c r="Q148" s="74">
        <f t="shared" si="94"/>
        <v>0</v>
      </c>
      <c r="R148" s="74">
        <f t="shared" si="95"/>
        <v>0</v>
      </c>
      <c r="S148" s="74">
        <f t="shared" si="96"/>
        <v>0</v>
      </c>
      <c r="T148" s="74">
        <f t="shared" si="97"/>
        <v>0</v>
      </c>
      <c r="U148" s="74">
        <f t="shared" si="98"/>
        <v>0</v>
      </c>
      <c r="V148" s="74">
        <f t="shared" si="99"/>
        <v>0</v>
      </c>
      <c r="W148" s="74">
        <f t="shared" si="100"/>
        <v>0</v>
      </c>
      <c r="X148" s="74">
        <f t="shared" si="101"/>
        <v>0</v>
      </c>
      <c r="Y148" s="74">
        <f t="shared" si="102"/>
        <v>0</v>
      </c>
      <c r="Z148" s="74">
        <f t="shared" si="103"/>
        <v>0</v>
      </c>
      <c r="AB148" s="75"/>
    </row>
    <row r="149" spans="2:28" ht="29.25" customHeight="1">
      <c r="B149" s="7"/>
      <c r="C149" s="309"/>
      <c r="D149" s="311"/>
      <c r="E149" s="313"/>
      <c r="F149" s="313"/>
      <c r="G149" s="313"/>
      <c r="H149" s="313"/>
      <c r="I149" s="76" t="s">
        <v>43</v>
      </c>
      <c r="J149" s="76" t="str">
        <f t="shared" si="87"/>
        <v xml:space="preserve"> </v>
      </c>
      <c r="K149" s="76" t="str">
        <f t="shared" si="88"/>
        <v xml:space="preserve"> </v>
      </c>
      <c r="L149" s="76" t="str">
        <f t="shared" si="89"/>
        <v xml:space="preserve"> </v>
      </c>
      <c r="M149" s="76" t="str">
        <f t="shared" si="90"/>
        <v xml:space="preserve"> </v>
      </c>
      <c r="N149" s="76" t="str">
        <f t="shared" si="91"/>
        <v xml:space="preserve"> </v>
      </c>
      <c r="O149" s="76" t="str">
        <f t="shared" si="92"/>
        <v xml:space="preserve"> </v>
      </c>
      <c r="P149" s="76" t="str">
        <f t="shared" si="93"/>
        <v xml:space="preserve"> </v>
      </c>
      <c r="Q149" s="76" t="str">
        <f t="shared" si="94"/>
        <v xml:space="preserve"> </v>
      </c>
      <c r="R149" s="76" t="str">
        <f t="shared" si="95"/>
        <v xml:space="preserve"> </v>
      </c>
      <c r="S149" s="76" t="str">
        <f t="shared" si="96"/>
        <v xml:space="preserve"> </v>
      </c>
      <c r="T149" s="76" t="str">
        <f t="shared" si="97"/>
        <v xml:space="preserve"> </v>
      </c>
      <c r="U149" s="76" t="str">
        <f t="shared" si="98"/>
        <v xml:space="preserve"> </v>
      </c>
      <c r="V149" s="76" t="str">
        <f t="shared" si="99"/>
        <v xml:space="preserve"> </v>
      </c>
      <c r="W149" s="76" t="str">
        <f t="shared" si="100"/>
        <v xml:space="preserve"> </v>
      </c>
      <c r="X149" s="76" t="str">
        <f t="shared" si="101"/>
        <v xml:space="preserve"> </v>
      </c>
      <c r="Y149" s="76" t="str">
        <f t="shared" si="102"/>
        <v xml:space="preserve"> </v>
      </c>
      <c r="Z149" s="76" t="str">
        <f t="shared" si="103"/>
        <v xml:space="preserve"> </v>
      </c>
      <c r="AB149" s="75"/>
    </row>
    <row r="150" spans="2:28" ht="29.25" customHeight="1">
      <c r="B150" s="7"/>
      <c r="C150" s="308" t="s">
        <v>151</v>
      </c>
      <c r="D150" s="310" t="s">
        <v>152</v>
      </c>
      <c r="E150" s="312">
        <v>2021</v>
      </c>
      <c r="F150" s="312" t="s">
        <v>1</v>
      </c>
      <c r="G150" s="312" t="s">
        <v>153</v>
      </c>
      <c r="H150" s="312" t="s">
        <v>42</v>
      </c>
      <c r="I150" s="74"/>
      <c r="J150" s="74">
        <f t="shared" si="87"/>
        <v>0</v>
      </c>
      <c r="K150" s="74">
        <f t="shared" si="88"/>
        <v>0</v>
      </c>
      <c r="L150" s="74">
        <f t="shared" si="89"/>
        <v>0</v>
      </c>
      <c r="M150" s="74">
        <f t="shared" si="90"/>
        <v>0</v>
      </c>
      <c r="N150" s="74">
        <f t="shared" si="91"/>
        <v>0</v>
      </c>
      <c r="O150" s="74">
        <f t="shared" si="92"/>
        <v>0</v>
      </c>
      <c r="P150" s="74">
        <f t="shared" si="93"/>
        <v>0</v>
      </c>
      <c r="Q150" s="74">
        <f t="shared" si="94"/>
        <v>0</v>
      </c>
      <c r="R150" s="74">
        <f t="shared" si="95"/>
        <v>0</v>
      </c>
      <c r="S150" s="74">
        <f t="shared" si="96"/>
        <v>0</v>
      </c>
      <c r="T150" s="74">
        <f t="shared" si="97"/>
        <v>0</v>
      </c>
      <c r="U150" s="74">
        <f t="shared" si="98"/>
        <v>0</v>
      </c>
      <c r="V150" s="74">
        <f t="shared" si="99"/>
        <v>0</v>
      </c>
      <c r="W150" s="74">
        <f t="shared" si="100"/>
        <v>0</v>
      </c>
      <c r="X150" s="74">
        <f t="shared" si="101"/>
        <v>0</v>
      </c>
      <c r="Y150" s="74">
        <f t="shared" si="102"/>
        <v>0</v>
      </c>
      <c r="Z150" s="74">
        <f t="shared" si="103"/>
        <v>0</v>
      </c>
      <c r="AB150" s="75"/>
    </row>
    <row r="151" spans="2:28" ht="29.25" customHeight="1">
      <c r="B151" s="7"/>
      <c r="C151" s="309"/>
      <c r="D151" s="311"/>
      <c r="E151" s="313"/>
      <c r="F151" s="313"/>
      <c r="G151" s="313"/>
      <c r="H151" s="313"/>
      <c r="I151" s="76" t="s">
        <v>43</v>
      </c>
      <c r="J151" s="76" t="str">
        <f t="shared" si="87"/>
        <v xml:space="preserve"> </v>
      </c>
      <c r="K151" s="76" t="str">
        <f t="shared" si="88"/>
        <v xml:space="preserve"> </v>
      </c>
      <c r="L151" s="76" t="str">
        <f t="shared" si="89"/>
        <v xml:space="preserve"> </v>
      </c>
      <c r="M151" s="76" t="str">
        <f t="shared" si="90"/>
        <v xml:space="preserve"> </v>
      </c>
      <c r="N151" s="76" t="str">
        <f t="shared" si="91"/>
        <v xml:space="preserve"> </v>
      </c>
      <c r="O151" s="76" t="str">
        <f t="shared" si="92"/>
        <v xml:space="preserve"> </v>
      </c>
      <c r="P151" s="76" t="str">
        <f t="shared" si="93"/>
        <v xml:space="preserve"> </v>
      </c>
      <c r="Q151" s="76" t="str">
        <f t="shared" si="94"/>
        <v xml:space="preserve"> </v>
      </c>
      <c r="R151" s="76" t="str">
        <f t="shared" si="95"/>
        <v xml:space="preserve"> </v>
      </c>
      <c r="S151" s="76" t="str">
        <f t="shared" si="96"/>
        <v xml:space="preserve"> </v>
      </c>
      <c r="T151" s="76" t="str">
        <f t="shared" si="97"/>
        <v xml:space="preserve"> </v>
      </c>
      <c r="U151" s="76" t="str">
        <f t="shared" si="98"/>
        <v xml:space="preserve"> </v>
      </c>
      <c r="V151" s="76" t="str">
        <f t="shared" si="99"/>
        <v xml:space="preserve"> </v>
      </c>
      <c r="W151" s="76" t="str">
        <f t="shared" si="100"/>
        <v xml:space="preserve"> </v>
      </c>
      <c r="X151" s="76" t="str">
        <f t="shared" si="101"/>
        <v xml:space="preserve"> </v>
      </c>
      <c r="Y151" s="76" t="str">
        <f t="shared" si="102"/>
        <v xml:space="preserve"> </v>
      </c>
      <c r="Z151" s="76" t="str">
        <f t="shared" si="103"/>
        <v xml:space="preserve"> </v>
      </c>
      <c r="AB151" s="75"/>
    </row>
    <row r="152" spans="2:28" ht="29.25" customHeight="1">
      <c r="B152" s="7"/>
      <c r="C152" s="308" t="s">
        <v>154</v>
      </c>
      <c r="D152" s="310"/>
      <c r="E152" s="312"/>
      <c r="F152" s="312"/>
      <c r="G152" s="312"/>
      <c r="H152" s="312"/>
      <c r="I152" s="74"/>
      <c r="J152" s="74">
        <f t="shared" si="87"/>
        <v>0</v>
      </c>
      <c r="K152" s="74">
        <f t="shared" si="88"/>
        <v>0</v>
      </c>
      <c r="L152" s="74">
        <f t="shared" si="89"/>
        <v>0</v>
      </c>
      <c r="M152" s="74">
        <f t="shared" si="90"/>
        <v>0</v>
      </c>
      <c r="N152" s="74">
        <f t="shared" si="91"/>
        <v>0</v>
      </c>
      <c r="O152" s="74">
        <f t="shared" si="92"/>
        <v>0</v>
      </c>
      <c r="P152" s="74">
        <f t="shared" si="93"/>
        <v>0</v>
      </c>
      <c r="Q152" s="74">
        <f t="shared" si="94"/>
        <v>0</v>
      </c>
      <c r="R152" s="74">
        <f t="shared" si="95"/>
        <v>0</v>
      </c>
      <c r="S152" s="74">
        <f t="shared" si="96"/>
        <v>0</v>
      </c>
      <c r="T152" s="74">
        <f t="shared" si="97"/>
        <v>0</v>
      </c>
      <c r="U152" s="74">
        <f t="shared" si="98"/>
        <v>0</v>
      </c>
      <c r="V152" s="74">
        <f t="shared" si="99"/>
        <v>0</v>
      </c>
      <c r="W152" s="74">
        <f t="shared" si="100"/>
        <v>0</v>
      </c>
      <c r="X152" s="74">
        <f t="shared" si="101"/>
        <v>0</v>
      </c>
      <c r="Y152" s="74">
        <f t="shared" si="102"/>
        <v>0</v>
      </c>
      <c r="Z152" s="74">
        <f t="shared" si="103"/>
        <v>0</v>
      </c>
      <c r="AB152" s="75"/>
    </row>
    <row r="153" spans="2:28" ht="29.25" customHeight="1">
      <c r="B153" s="7"/>
      <c r="C153" s="309"/>
      <c r="D153" s="311"/>
      <c r="E153" s="313"/>
      <c r="F153" s="313"/>
      <c r="G153" s="313"/>
      <c r="H153" s="313"/>
      <c r="I153" s="76" t="s">
        <v>43</v>
      </c>
      <c r="J153" s="76" t="str">
        <f t="shared" si="87"/>
        <v xml:space="preserve"> </v>
      </c>
      <c r="K153" s="76" t="str">
        <f t="shared" si="88"/>
        <v xml:space="preserve"> </v>
      </c>
      <c r="L153" s="76" t="str">
        <f t="shared" si="89"/>
        <v xml:space="preserve"> </v>
      </c>
      <c r="M153" s="76" t="str">
        <f t="shared" si="90"/>
        <v xml:space="preserve"> </v>
      </c>
      <c r="N153" s="76" t="str">
        <f t="shared" si="91"/>
        <v xml:space="preserve"> </v>
      </c>
      <c r="O153" s="76" t="str">
        <f t="shared" si="92"/>
        <v xml:space="preserve"> </v>
      </c>
      <c r="P153" s="76" t="str">
        <f t="shared" si="93"/>
        <v xml:space="preserve"> </v>
      </c>
      <c r="Q153" s="76" t="str">
        <f t="shared" si="94"/>
        <v xml:space="preserve"> </v>
      </c>
      <c r="R153" s="76" t="str">
        <f t="shared" si="95"/>
        <v xml:space="preserve"> </v>
      </c>
      <c r="S153" s="76" t="str">
        <f t="shared" si="96"/>
        <v xml:space="preserve"> </v>
      </c>
      <c r="T153" s="76" t="str">
        <f t="shared" si="97"/>
        <v xml:space="preserve"> </v>
      </c>
      <c r="U153" s="76" t="str">
        <f t="shared" si="98"/>
        <v xml:space="preserve"> </v>
      </c>
      <c r="V153" s="76" t="str">
        <f t="shared" si="99"/>
        <v xml:space="preserve"> </v>
      </c>
      <c r="W153" s="76" t="str">
        <f t="shared" si="100"/>
        <v xml:space="preserve"> </v>
      </c>
      <c r="X153" s="76" t="str">
        <f t="shared" si="101"/>
        <v xml:space="preserve"> </v>
      </c>
      <c r="Y153" s="76" t="str">
        <f t="shared" si="102"/>
        <v xml:space="preserve"> </v>
      </c>
      <c r="Z153" s="76" t="str">
        <f t="shared" si="103"/>
        <v xml:space="preserve"> </v>
      </c>
      <c r="AB153" s="75"/>
    </row>
    <row r="154" spans="2:28" ht="29.25" customHeight="1">
      <c r="B154" s="7"/>
      <c r="C154" s="308" t="s">
        <v>155</v>
      </c>
      <c r="D154" s="310"/>
      <c r="E154" s="312"/>
      <c r="F154" s="312"/>
      <c r="G154" s="312"/>
      <c r="H154" s="312"/>
      <c r="I154" s="74"/>
      <c r="J154" s="74">
        <f t="shared" si="87"/>
        <v>0</v>
      </c>
      <c r="K154" s="74">
        <f t="shared" si="88"/>
        <v>0</v>
      </c>
      <c r="L154" s="74">
        <f t="shared" si="89"/>
        <v>0</v>
      </c>
      <c r="M154" s="74">
        <f t="shared" si="90"/>
        <v>0</v>
      </c>
      <c r="N154" s="74">
        <f t="shared" si="91"/>
        <v>0</v>
      </c>
      <c r="O154" s="74">
        <f t="shared" si="92"/>
        <v>0</v>
      </c>
      <c r="P154" s="74">
        <f t="shared" si="93"/>
        <v>0</v>
      </c>
      <c r="Q154" s="74">
        <f t="shared" si="94"/>
        <v>0</v>
      </c>
      <c r="R154" s="74">
        <f t="shared" si="95"/>
        <v>0</v>
      </c>
      <c r="S154" s="74">
        <f t="shared" si="96"/>
        <v>0</v>
      </c>
      <c r="T154" s="74">
        <f t="shared" si="97"/>
        <v>0</v>
      </c>
      <c r="U154" s="74">
        <f t="shared" si="98"/>
        <v>0</v>
      </c>
      <c r="V154" s="74">
        <f t="shared" si="99"/>
        <v>0</v>
      </c>
      <c r="W154" s="74">
        <f t="shared" si="100"/>
        <v>0</v>
      </c>
      <c r="X154" s="74">
        <f t="shared" si="101"/>
        <v>0</v>
      </c>
      <c r="Y154" s="74">
        <f t="shared" si="102"/>
        <v>0</v>
      </c>
      <c r="Z154" s="74">
        <f t="shared" si="103"/>
        <v>0</v>
      </c>
      <c r="AB154" s="75"/>
    </row>
    <row r="155" spans="2:28" ht="29.25" customHeight="1">
      <c r="B155" s="7"/>
      <c r="C155" s="309"/>
      <c r="D155" s="311"/>
      <c r="E155" s="313"/>
      <c r="F155" s="313"/>
      <c r="G155" s="313"/>
      <c r="H155" s="313"/>
      <c r="I155" s="76" t="s">
        <v>43</v>
      </c>
      <c r="J155" s="76" t="str">
        <f t="shared" si="87"/>
        <v xml:space="preserve"> </v>
      </c>
      <c r="K155" s="76" t="str">
        <f t="shared" si="88"/>
        <v xml:space="preserve"> </v>
      </c>
      <c r="L155" s="76" t="str">
        <f t="shared" si="89"/>
        <v xml:space="preserve"> </v>
      </c>
      <c r="M155" s="76" t="str">
        <f t="shared" si="90"/>
        <v xml:space="preserve"> </v>
      </c>
      <c r="N155" s="76" t="str">
        <f t="shared" si="91"/>
        <v xml:space="preserve"> </v>
      </c>
      <c r="O155" s="76" t="str">
        <f t="shared" si="92"/>
        <v xml:space="preserve"> </v>
      </c>
      <c r="P155" s="76" t="str">
        <f t="shared" si="93"/>
        <v xml:space="preserve"> </v>
      </c>
      <c r="Q155" s="76" t="str">
        <f t="shared" si="94"/>
        <v xml:space="preserve"> </v>
      </c>
      <c r="R155" s="76" t="str">
        <f t="shared" si="95"/>
        <v xml:space="preserve"> </v>
      </c>
      <c r="S155" s="76" t="str">
        <f t="shared" si="96"/>
        <v xml:space="preserve"> </v>
      </c>
      <c r="T155" s="76" t="str">
        <f t="shared" si="97"/>
        <v xml:space="preserve"> </v>
      </c>
      <c r="U155" s="76" t="str">
        <f t="shared" si="98"/>
        <v xml:space="preserve"> </v>
      </c>
      <c r="V155" s="76" t="str">
        <f t="shared" si="99"/>
        <v xml:space="preserve"> </v>
      </c>
      <c r="W155" s="76" t="str">
        <f t="shared" si="100"/>
        <v xml:space="preserve"> </v>
      </c>
      <c r="X155" s="76" t="str">
        <f t="shared" si="101"/>
        <v xml:space="preserve"> </v>
      </c>
      <c r="Y155" s="76" t="str">
        <f t="shared" si="102"/>
        <v xml:space="preserve"> </v>
      </c>
      <c r="Z155" s="76" t="str">
        <f t="shared" si="103"/>
        <v xml:space="preserve"> </v>
      </c>
      <c r="AB155" s="75"/>
    </row>
    <row r="156" spans="2:28" ht="29.25" customHeight="1">
      <c r="B156" s="7"/>
      <c r="C156" s="308" t="s">
        <v>156</v>
      </c>
      <c r="D156" s="310"/>
      <c r="E156" s="312"/>
      <c r="F156" s="312"/>
      <c r="G156" s="312"/>
      <c r="H156" s="312"/>
      <c r="I156" s="74"/>
      <c r="J156" s="74">
        <f t="shared" si="87"/>
        <v>0</v>
      </c>
      <c r="K156" s="74">
        <f t="shared" si="88"/>
        <v>0</v>
      </c>
      <c r="L156" s="74">
        <f t="shared" si="89"/>
        <v>0</v>
      </c>
      <c r="M156" s="74">
        <f t="shared" si="90"/>
        <v>0</v>
      </c>
      <c r="N156" s="74">
        <f t="shared" si="91"/>
        <v>0</v>
      </c>
      <c r="O156" s="74">
        <f t="shared" si="92"/>
        <v>0</v>
      </c>
      <c r="P156" s="74">
        <f t="shared" si="93"/>
        <v>0</v>
      </c>
      <c r="Q156" s="74">
        <f t="shared" si="94"/>
        <v>0</v>
      </c>
      <c r="R156" s="74">
        <f t="shared" si="95"/>
        <v>0</v>
      </c>
      <c r="S156" s="74">
        <f t="shared" si="96"/>
        <v>0</v>
      </c>
      <c r="T156" s="74">
        <f t="shared" si="97"/>
        <v>0</v>
      </c>
      <c r="U156" s="74">
        <f t="shared" si="98"/>
        <v>0</v>
      </c>
      <c r="V156" s="74">
        <f t="shared" si="99"/>
        <v>0</v>
      </c>
      <c r="W156" s="74">
        <f t="shared" si="100"/>
        <v>0</v>
      </c>
      <c r="X156" s="74">
        <f t="shared" si="101"/>
        <v>0</v>
      </c>
      <c r="Y156" s="74">
        <f t="shared" si="102"/>
        <v>0</v>
      </c>
      <c r="Z156" s="74">
        <f t="shared" si="103"/>
        <v>0</v>
      </c>
      <c r="AB156" s="75"/>
    </row>
    <row r="157" spans="2:28" ht="29.25" customHeight="1">
      <c r="B157" s="7"/>
      <c r="C157" s="309"/>
      <c r="D157" s="311"/>
      <c r="E157" s="313"/>
      <c r="F157" s="313"/>
      <c r="G157" s="313"/>
      <c r="H157" s="313"/>
      <c r="I157" s="76" t="s">
        <v>43</v>
      </c>
      <c r="J157" s="76" t="str">
        <f t="shared" si="87"/>
        <v xml:space="preserve"> </v>
      </c>
      <c r="K157" s="76" t="str">
        <f t="shared" si="88"/>
        <v xml:space="preserve"> </v>
      </c>
      <c r="L157" s="76" t="str">
        <f t="shared" si="89"/>
        <v xml:space="preserve"> </v>
      </c>
      <c r="M157" s="76" t="str">
        <f t="shared" si="90"/>
        <v xml:space="preserve"> </v>
      </c>
      <c r="N157" s="76" t="str">
        <f t="shared" si="91"/>
        <v xml:space="preserve"> </v>
      </c>
      <c r="O157" s="76" t="str">
        <f t="shared" si="92"/>
        <v xml:space="preserve"> </v>
      </c>
      <c r="P157" s="76" t="str">
        <f t="shared" si="93"/>
        <v xml:space="preserve"> </v>
      </c>
      <c r="Q157" s="76" t="str">
        <f t="shared" si="94"/>
        <v xml:space="preserve"> </v>
      </c>
      <c r="R157" s="76" t="str">
        <f t="shared" si="95"/>
        <v xml:space="preserve"> </v>
      </c>
      <c r="S157" s="76" t="str">
        <f t="shared" si="96"/>
        <v xml:space="preserve"> </v>
      </c>
      <c r="T157" s="76" t="str">
        <f t="shared" si="97"/>
        <v xml:space="preserve"> </v>
      </c>
      <c r="U157" s="76" t="str">
        <f t="shared" si="98"/>
        <v xml:space="preserve"> </v>
      </c>
      <c r="V157" s="76" t="str">
        <f t="shared" si="99"/>
        <v xml:space="preserve"> </v>
      </c>
      <c r="W157" s="76" t="str">
        <f t="shared" si="100"/>
        <v xml:space="preserve"> </v>
      </c>
      <c r="X157" s="76" t="str">
        <f t="shared" si="101"/>
        <v xml:space="preserve"> </v>
      </c>
      <c r="Y157" s="76" t="str">
        <f t="shared" si="102"/>
        <v xml:space="preserve"> </v>
      </c>
      <c r="Z157" s="76" t="str">
        <f t="shared" si="103"/>
        <v xml:space="preserve"> </v>
      </c>
      <c r="AB157" s="75"/>
    </row>
    <row r="158" spans="2:28" ht="29.25" customHeight="1">
      <c r="B158" s="7"/>
      <c r="C158" s="308" t="s">
        <v>157</v>
      </c>
      <c r="D158" s="310"/>
      <c r="E158" s="312"/>
      <c r="F158" s="312"/>
      <c r="G158" s="312"/>
      <c r="H158" s="312"/>
      <c r="I158" s="74"/>
      <c r="J158" s="74">
        <f t="shared" si="87"/>
        <v>0</v>
      </c>
      <c r="K158" s="74">
        <f t="shared" si="88"/>
        <v>0</v>
      </c>
      <c r="L158" s="74">
        <f t="shared" si="89"/>
        <v>0</v>
      </c>
      <c r="M158" s="74">
        <f t="shared" si="90"/>
        <v>0</v>
      </c>
      <c r="N158" s="74">
        <f t="shared" si="91"/>
        <v>0</v>
      </c>
      <c r="O158" s="74">
        <f t="shared" si="92"/>
        <v>0</v>
      </c>
      <c r="P158" s="74">
        <f t="shared" si="93"/>
        <v>0</v>
      </c>
      <c r="Q158" s="74">
        <f t="shared" si="94"/>
        <v>0</v>
      </c>
      <c r="R158" s="74">
        <f t="shared" si="95"/>
        <v>0</v>
      </c>
      <c r="S158" s="74">
        <f t="shared" si="96"/>
        <v>0</v>
      </c>
      <c r="T158" s="74">
        <f t="shared" si="97"/>
        <v>0</v>
      </c>
      <c r="U158" s="74">
        <f t="shared" si="98"/>
        <v>0</v>
      </c>
      <c r="V158" s="74">
        <f t="shared" si="99"/>
        <v>0</v>
      </c>
      <c r="W158" s="74">
        <f t="shared" si="100"/>
        <v>0</v>
      </c>
      <c r="X158" s="74">
        <f t="shared" si="101"/>
        <v>0</v>
      </c>
      <c r="Y158" s="74">
        <f t="shared" si="102"/>
        <v>0</v>
      </c>
      <c r="Z158" s="74">
        <f t="shared" si="103"/>
        <v>0</v>
      </c>
      <c r="AB158" s="75"/>
    </row>
    <row r="159" spans="2:28" ht="29.25" customHeight="1">
      <c r="B159" s="7"/>
      <c r="C159" s="309"/>
      <c r="D159" s="311"/>
      <c r="E159" s="313"/>
      <c r="F159" s="313"/>
      <c r="G159" s="313"/>
      <c r="H159" s="313"/>
      <c r="I159" s="76" t="s">
        <v>43</v>
      </c>
      <c r="J159" s="76" t="str">
        <f t="shared" si="87"/>
        <v xml:space="preserve"> </v>
      </c>
      <c r="K159" s="76" t="str">
        <f t="shared" si="88"/>
        <v xml:space="preserve"> </v>
      </c>
      <c r="L159" s="76" t="str">
        <f t="shared" si="89"/>
        <v xml:space="preserve"> </v>
      </c>
      <c r="M159" s="76" t="str">
        <f t="shared" si="90"/>
        <v xml:space="preserve"> </v>
      </c>
      <c r="N159" s="76" t="str">
        <f t="shared" si="91"/>
        <v xml:space="preserve"> </v>
      </c>
      <c r="O159" s="76" t="str">
        <f t="shared" si="92"/>
        <v xml:space="preserve"> </v>
      </c>
      <c r="P159" s="76" t="str">
        <f t="shared" si="93"/>
        <v xml:space="preserve"> </v>
      </c>
      <c r="Q159" s="76" t="str">
        <f t="shared" si="94"/>
        <v xml:space="preserve"> </v>
      </c>
      <c r="R159" s="76" t="str">
        <f t="shared" si="95"/>
        <v xml:space="preserve"> </v>
      </c>
      <c r="S159" s="76" t="str">
        <f t="shared" si="96"/>
        <v xml:space="preserve"> </v>
      </c>
      <c r="T159" s="76" t="str">
        <f t="shared" si="97"/>
        <v xml:space="preserve"> </v>
      </c>
      <c r="U159" s="76" t="str">
        <f t="shared" si="98"/>
        <v xml:space="preserve"> </v>
      </c>
      <c r="V159" s="76" t="str">
        <f t="shared" si="99"/>
        <v xml:space="preserve"> </v>
      </c>
      <c r="W159" s="76" t="str">
        <f t="shared" si="100"/>
        <v xml:space="preserve"> </v>
      </c>
      <c r="X159" s="76" t="str">
        <f t="shared" si="101"/>
        <v xml:space="preserve"> </v>
      </c>
      <c r="Y159" s="76" t="str">
        <f t="shared" si="102"/>
        <v xml:space="preserve"> </v>
      </c>
      <c r="Z159" s="76" t="str">
        <f t="shared" si="103"/>
        <v xml:space="preserve"> </v>
      </c>
      <c r="AB159" s="75"/>
    </row>
    <row r="160" spans="2:28" ht="29.25" customHeight="1">
      <c r="B160" s="7"/>
      <c r="C160" s="308" t="s">
        <v>158</v>
      </c>
      <c r="D160" s="310"/>
      <c r="E160" s="312"/>
      <c r="F160" s="312"/>
      <c r="G160" s="312"/>
      <c r="H160" s="312"/>
      <c r="I160" s="74"/>
      <c r="J160" s="74">
        <f t="shared" si="87"/>
        <v>0</v>
      </c>
      <c r="K160" s="74">
        <f t="shared" si="88"/>
        <v>0</v>
      </c>
      <c r="L160" s="74">
        <f t="shared" si="89"/>
        <v>0</v>
      </c>
      <c r="M160" s="74">
        <f t="shared" si="90"/>
        <v>0</v>
      </c>
      <c r="N160" s="74">
        <f t="shared" si="91"/>
        <v>0</v>
      </c>
      <c r="O160" s="74">
        <f t="shared" si="92"/>
        <v>0</v>
      </c>
      <c r="P160" s="74">
        <f t="shared" si="93"/>
        <v>0</v>
      </c>
      <c r="Q160" s="74">
        <f t="shared" si="94"/>
        <v>0</v>
      </c>
      <c r="R160" s="74">
        <f t="shared" si="95"/>
        <v>0</v>
      </c>
      <c r="S160" s="74">
        <f t="shared" si="96"/>
        <v>0</v>
      </c>
      <c r="T160" s="74">
        <f t="shared" si="97"/>
        <v>0</v>
      </c>
      <c r="U160" s="74">
        <f t="shared" si="98"/>
        <v>0</v>
      </c>
      <c r="V160" s="74">
        <f t="shared" si="99"/>
        <v>0</v>
      </c>
      <c r="W160" s="74">
        <f t="shared" si="100"/>
        <v>0</v>
      </c>
      <c r="X160" s="74">
        <f t="shared" si="101"/>
        <v>0</v>
      </c>
      <c r="Y160" s="74">
        <f t="shared" si="102"/>
        <v>0</v>
      </c>
      <c r="Z160" s="74">
        <f t="shared" si="103"/>
        <v>0</v>
      </c>
      <c r="AB160" s="75"/>
    </row>
    <row r="161" spans="2:28" ht="29.25" customHeight="1">
      <c r="B161" s="7"/>
      <c r="C161" s="309"/>
      <c r="D161" s="311"/>
      <c r="E161" s="313"/>
      <c r="F161" s="313"/>
      <c r="G161" s="313"/>
      <c r="H161" s="313"/>
      <c r="I161" s="76" t="s">
        <v>43</v>
      </c>
      <c r="J161" s="76" t="str">
        <f t="shared" si="87"/>
        <v xml:space="preserve"> </v>
      </c>
      <c r="K161" s="76" t="str">
        <f t="shared" si="88"/>
        <v xml:space="preserve"> </v>
      </c>
      <c r="L161" s="76" t="str">
        <f t="shared" si="89"/>
        <v xml:space="preserve"> </v>
      </c>
      <c r="M161" s="76" t="str">
        <f t="shared" si="90"/>
        <v xml:space="preserve"> </v>
      </c>
      <c r="N161" s="76" t="str">
        <f t="shared" si="91"/>
        <v xml:space="preserve"> </v>
      </c>
      <c r="O161" s="76" t="str">
        <f t="shared" si="92"/>
        <v xml:space="preserve"> </v>
      </c>
      <c r="P161" s="76" t="str">
        <f t="shared" si="93"/>
        <v xml:space="preserve"> </v>
      </c>
      <c r="Q161" s="76" t="str">
        <f t="shared" si="94"/>
        <v xml:space="preserve"> </v>
      </c>
      <c r="R161" s="76" t="str">
        <f t="shared" si="95"/>
        <v xml:space="preserve"> </v>
      </c>
      <c r="S161" s="76" t="str">
        <f t="shared" si="96"/>
        <v xml:space="preserve"> </v>
      </c>
      <c r="T161" s="76" t="str">
        <f t="shared" si="97"/>
        <v xml:space="preserve"> </v>
      </c>
      <c r="U161" s="76" t="str">
        <f t="shared" si="98"/>
        <v xml:space="preserve"> </v>
      </c>
      <c r="V161" s="76" t="str">
        <f t="shared" si="99"/>
        <v xml:space="preserve"> </v>
      </c>
      <c r="W161" s="76" t="str">
        <f t="shared" si="100"/>
        <v xml:space="preserve"> </v>
      </c>
      <c r="X161" s="76" t="str">
        <f t="shared" si="101"/>
        <v xml:space="preserve"> </v>
      </c>
      <c r="Y161" s="76" t="str">
        <f t="shared" si="102"/>
        <v xml:space="preserve"> </v>
      </c>
      <c r="Z161" s="76" t="str">
        <f t="shared" si="103"/>
        <v xml:space="preserve"> </v>
      </c>
      <c r="AB161" s="75"/>
    </row>
    <row r="162" spans="2:28" ht="29.25" customHeight="1">
      <c r="B162" s="7"/>
      <c r="C162" s="308" t="s">
        <v>159</v>
      </c>
      <c r="D162" s="310"/>
      <c r="E162" s="312"/>
      <c r="F162" s="312"/>
      <c r="G162" s="312"/>
      <c r="H162" s="312"/>
      <c r="I162" s="74"/>
      <c r="J162" s="74">
        <f t="shared" si="87"/>
        <v>0</v>
      </c>
      <c r="K162" s="74">
        <f t="shared" si="88"/>
        <v>0</v>
      </c>
      <c r="L162" s="74">
        <f t="shared" si="89"/>
        <v>0</v>
      </c>
      <c r="M162" s="74">
        <f t="shared" si="90"/>
        <v>0</v>
      </c>
      <c r="N162" s="74">
        <f t="shared" si="91"/>
        <v>0</v>
      </c>
      <c r="O162" s="74">
        <f t="shared" si="92"/>
        <v>0</v>
      </c>
      <c r="P162" s="74">
        <f t="shared" si="93"/>
        <v>0</v>
      </c>
      <c r="Q162" s="74">
        <f t="shared" si="94"/>
        <v>0</v>
      </c>
      <c r="R162" s="74">
        <f t="shared" si="95"/>
        <v>0</v>
      </c>
      <c r="S162" s="74">
        <f t="shared" si="96"/>
        <v>0</v>
      </c>
      <c r="T162" s="74">
        <f t="shared" si="97"/>
        <v>0</v>
      </c>
      <c r="U162" s="74">
        <f t="shared" si="98"/>
        <v>0</v>
      </c>
      <c r="V162" s="74">
        <f t="shared" si="99"/>
        <v>0</v>
      </c>
      <c r="W162" s="74">
        <f t="shared" si="100"/>
        <v>0</v>
      </c>
      <c r="X162" s="74">
        <f t="shared" si="101"/>
        <v>0</v>
      </c>
      <c r="Y162" s="74">
        <f t="shared" si="102"/>
        <v>0</v>
      </c>
      <c r="Z162" s="74">
        <f t="shared" si="103"/>
        <v>0</v>
      </c>
      <c r="AB162" s="75"/>
    </row>
    <row r="163" spans="2:28" ht="29.25" customHeight="1">
      <c r="B163" s="7"/>
      <c r="C163" s="309"/>
      <c r="D163" s="311"/>
      <c r="E163" s="313"/>
      <c r="F163" s="313"/>
      <c r="G163" s="313"/>
      <c r="H163" s="313"/>
      <c r="I163" s="76" t="s">
        <v>43</v>
      </c>
      <c r="J163" s="76" t="str">
        <f t="shared" si="87"/>
        <v xml:space="preserve"> </v>
      </c>
      <c r="K163" s="76" t="str">
        <f t="shared" si="88"/>
        <v xml:space="preserve"> </v>
      </c>
      <c r="L163" s="76" t="str">
        <f t="shared" si="89"/>
        <v xml:space="preserve"> </v>
      </c>
      <c r="M163" s="76" t="str">
        <f t="shared" si="90"/>
        <v xml:space="preserve"> </v>
      </c>
      <c r="N163" s="76" t="str">
        <f t="shared" si="91"/>
        <v xml:space="preserve"> </v>
      </c>
      <c r="O163" s="76" t="str">
        <f t="shared" si="92"/>
        <v xml:space="preserve"> </v>
      </c>
      <c r="P163" s="76" t="str">
        <f t="shared" si="93"/>
        <v xml:space="preserve"> </v>
      </c>
      <c r="Q163" s="76" t="str">
        <f t="shared" si="94"/>
        <v xml:space="preserve"> </v>
      </c>
      <c r="R163" s="76" t="str">
        <f t="shared" si="95"/>
        <v xml:space="preserve"> </v>
      </c>
      <c r="S163" s="76" t="str">
        <f t="shared" si="96"/>
        <v xml:space="preserve"> </v>
      </c>
      <c r="T163" s="76" t="str">
        <f t="shared" si="97"/>
        <v xml:space="preserve"> </v>
      </c>
      <c r="U163" s="76" t="str">
        <f t="shared" si="98"/>
        <v xml:space="preserve"> </v>
      </c>
      <c r="V163" s="76" t="str">
        <f t="shared" si="99"/>
        <v xml:space="preserve"> </v>
      </c>
      <c r="W163" s="76" t="str">
        <f t="shared" si="100"/>
        <v xml:space="preserve"> </v>
      </c>
      <c r="X163" s="76" t="str">
        <f t="shared" si="101"/>
        <v xml:space="preserve"> </v>
      </c>
      <c r="Y163" s="76" t="str">
        <f t="shared" si="102"/>
        <v xml:space="preserve"> </v>
      </c>
      <c r="Z163" s="76" t="str">
        <f t="shared" si="103"/>
        <v xml:space="preserve"> </v>
      </c>
      <c r="AB163" s="75"/>
    </row>
    <row r="164" spans="2:28" ht="29.25" customHeight="1">
      <c r="B164" s="7"/>
      <c r="C164" s="308" t="s">
        <v>160</v>
      </c>
      <c r="D164" s="310"/>
      <c r="E164" s="312"/>
      <c r="F164" s="312"/>
      <c r="G164" s="312"/>
      <c r="H164" s="312"/>
      <c r="I164" s="74"/>
      <c r="J164" s="74">
        <f t="shared" si="87"/>
        <v>0</v>
      </c>
      <c r="K164" s="74">
        <f t="shared" si="88"/>
        <v>0</v>
      </c>
      <c r="L164" s="74">
        <f t="shared" si="89"/>
        <v>0</v>
      </c>
      <c r="M164" s="74">
        <f t="shared" si="90"/>
        <v>0</v>
      </c>
      <c r="N164" s="74">
        <f t="shared" si="91"/>
        <v>0</v>
      </c>
      <c r="O164" s="74">
        <f t="shared" si="92"/>
        <v>0</v>
      </c>
      <c r="P164" s="74">
        <f t="shared" si="93"/>
        <v>0</v>
      </c>
      <c r="Q164" s="74">
        <f t="shared" si="94"/>
        <v>0</v>
      </c>
      <c r="R164" s="74">
        <f t="shared" si="95"/>
        <v>0</v>
      </c>
      <c r="S164" s="74">
        <f t="shared" si="96"/>
        <v>0</v>
      </c>
      <c r="T164" s="74">
        <f t="shared" si="97"/>
        <v>0</v>
      </c>
      <c r="U164" s="74">
        <f t="shared" si="98"/>
        <v>0</v>
      </c>
      <c r="V164" s="74">
        <f t="shared" si="99"/>
        <v>0</v>
      </c>
      <c r="W164" s="74">
        <f t="shared" si="100"/>
        <v>0</v>
      </c>
      <c r="X164" s="74">
        <f t="shared" si="101"/>
        <v>0</v>
      </c>
      <c r="Y164" s="74">
        <f t="shared" si="102"/>
        <v>0</v>
      </c>
      <c r="Z164" s="74">
        <f t="shared" si="103"/>
        <v>0</v>
      </c>
      <c r="AB164" s="75"/>
    </row>
    <row r="165" spans="2:28" ht="29.25" customHeight="1">
      <c r="B165" s="7"/>
      <c r="C165" s="309"/>
      <c r="D165" s="311"/>
      <c r="E165" s="313"/>
      <c r="F165" s="313"/>
      <c r="G165" s="313"/>
      <c r="H165" s="313"/>
      <c r="I165" s="76" t="s">
        <v>43</v>
      </c>
      <c r="J165" s="76" t="str">
        <f t="shared" si="87"/>
        <v xml:space="preserve"> </v>
      </c>
      <c r="K165" s="76" t="str">
        <f t="shared" si="88"/>
        <v xml:space="preserve"> </v>
      </c>
      <c r="L165" s="76" t="str">
        <f t="shared" si="89"/>
        <v xml:space="preserve"> </v>
      </c>
      <c r="M165" s="76" t="str">
        <f t="shared" si="90"/>
        <v xml:space="preserve"> </v>
      </c>
      <c r="N165" s="76" t="str">
        <f t="shared" si="91"/>
        <v xml:space="preserve"> </v>
      </c>
      <c r="O165" s="76" t="str">
        <f t="shared" si="92"/>
        <v xml:space="preserve"> </v>
      </c>
      <c r="P165" s="76" t="str">
        <f t="shared" si="93"/>
        <v xml:space="preserve"> </v>
      </c>
      <c r="Q165" s="76" t="str">
        <f t="shared" si="94"/>
        <v xml:space="preserve"> </v>
      </c>
      <c r="R165" s="76" t="str">
        <f t="shared" si="95"/>
        <v xml:space="preserve"> </v>
      </c>
      <c r="S165" s="76" t="str">
        <f t="shared" si="96"/>
        <v xml:space="preserve"> </v>
      </c>
      <c r="T165" s="76" t="str">
        <f t="shared" si="97"/>
        <v xml:space="preserve"> </v>
      </c>
      <c r="U165" s="76" t="str">
        <f t="shared" si="98"/>
        <v xml:space="preserve"> </v>
      </c>
      <c r="V165" s="76" t="str">
        <f t="shared" si="99"/>
        <v xml:space="preserve"> </v>
      </c>
      <c r="W165" s="76" t="str">
        <f t="shared" si="100"/>
        <v xml:space="preserve"> </v>
      </c>
      <c r="X165" s="76" t="str">
        <f t="shared" si="101"/>
        <v xml:space="preserve"> </v>
      </c>
      <c r="Y165" s="76" t="str">
        <f t="shared" si="102"/>
        <v xml:space="preserve"> </v>
      </c>
      <c r="Z165" s="76" t="str">
        <f t="shared" si="103"/>
        <v xml:space="preserve"> </v>
      </c>
      <c r="AB165" s="75"/>
    </row>
    <row r="166" spans="2:28" ht="15" customHeight="1">
      <c r="B166" s="7"/>
      <c r="C166" s="83"/>
      <c r="D166" s="58"/>
      <c r="E166" s="92"/>
      <c r="F166" s="92"/>
      <c r="G166" s="92"/>
      <c r="H166" s="92"/>
      <c r="I166" s="93"/>
      <c r="J166" s="93"/>
      <c r="K166" s="93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</row>
    <row r="167" spans="2:28" ht="33.75" customHeight="1">
      <c r="B167" s="7"/>
      <c r="C167" s="60"/>
      <c r="D167" s="84" t="s">
        <v>161</v>
      </c>
      <c r="E167" s="85"/>
      <c r="F167" s="85"/>
      <c r="G167" s="85"/>
      <c r="H167" s="85"/>
      <c r="I167" s="85"/>
      <c r="J167" s="85"/>
      <c r="K167" s="8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</row>
    <row r="168" spans="2:28" ht="25.5" customHeight="1">
      <c r="B168" s="7"/>
      <c r="C168" s="63"/>
      <c r="D168" s="87" t="s">
        <v>162</v>
      </c>
      <c r="E168" s="88"/>
      <c r="F168" s="88"/>
      <c r="G168" s="88"/>
      <c r="H168" s="88"/>
      <c r="I168" s="88"/>
      <c r="J168" s="88"/>
      <c r="K168" s="89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</row>
    <row r="169" spans="2:28" ht="38.1" customHeight="1">
      <c r="B169" s="7"/>
      <c r="C169" s="314" t="s">
        <v>32</v>
      </c>
      <c r="D169" s="314" t="s">
        <v>33</v>
      </c>
      <c r="E169" s="315" t="s">
        <v>34</v>
      </c>
      <c r="F169" s="314" t="str">
        <f>F$25</f>
        <v>Status der 
Umsetzung</v>
      </c>
      <c r="G169" s="314" t="s">
        <v>36</v>
      </c>
      <c r="H169" s="314" t="s">
        <v>37</v>
      </c>
      <c r="I169" s="67" t="str">
        <f>I25</f>
        <v/>
      </c>
      <c r="J169" s="67" t="str">
        <f>J25</f>
        <v/>
      </c>
      <c r="K169" s="67" t="str">
        <f>K25</f>
        <v/>
      </c>
      <c r="L169" s="67" t="str">
        <f>L25</f>
        <v>Ziele CO2 &amp; Kompetenzen</v>
      </c>
      <c r="M169" s="67" t="str">
        <f>M25</f>
        <v/>
      </c>
      <c r="N169" s="67" t="str">
        <f t="shared" ref="N169:Z169" si="104">N25</f>
        <v/>
      </c>
      <c r="O169" s="67" t="str">
        <f t="shared" si="104"/>
        <v/>
      </c>
      <c r="P169" s="67" t="str">
        <f t="shared" si="104"/>
        <v/>
      </c>
      <c r="Q169" s="67" t="str">
        <f t="shared" si="104"/>
        <v/>
      </c>
      <c r="R169" s="67" t="str">
        <f t="shared" si="104"/>
        <v/>
      </c>
      <c r="S169" s="67" t="str">
        <f t="shared" si="104"/>
        <v/>
      </c>
      <c r="T169" s="67" t="str">
        <f t="shared" si="104"/>
        <v/>
      </c>
      <c r="U169" s="67" t="str">
        <f t="shared" si="104"/>
        <v/>
      </c>
      <c r="V169" s="67" t="str">
        <f t="shared" si="104"/>
        <v/>
      </c>
      <c r="W169" s="67" t="str">
        <f t="shared" si="104"/>
        <v/>
      </c>
      <c r="X169" s="67" t="str">
        <f t="shared" si="104"/>
        <v/>
      </c>
      <c r="Y169" s="67" t="str">
        <f t="shared" si="104"/>
        <v/>
      </c>
      <c r="Z169" s="67" t="str">
        <f t="shared" si="104"/>
        <v/>
      </c>
    </row>
    <row r="170" spans="2:28" ht="14.25" customHeight="1">
      <c r="B170" s="7"/>
      <c r="C170" s="314"/>
      <c r="D170" s="314"/>
      <c r="E170" s="316"/>
      <c r="F170" s="314"/>
      <c r="G170" s="314"/>
      <c r="H170" s="314"/>
      <c r="I170" s="68">
        <f>$I$9</f>
        <v>2019</v>
      </c>
      <c r="J170" s="68">
        <f>J$9</f>
        <v>2022</v>
      </c>
      <c r="K170" s="68">
        <f>K$9</f>
        <v>2022</v>
      </c>
      <c r="L170" s="68">
        <f>L$9</f>
        <v>2024</v>
      </c>
      <c r="M170" s="68">
        <f>L170+2</f>
        <v>2026</v>
      </c>
      <c r="N170" s="68">
        <f>M170+2</f>
        <v>2028</v>
      </c>
      <c r="O170" s="68">
        <f>N170+2</f>
        <v>2030</v>
      </c>
      <c r="P170" s="68">
        <f>O170+2</f>
        <v>2032</v>
      </c>
      <c r="Q170" s="68">
        <f t="shared" ref="Q170:V170" si="105">P170+2</f>
        <v>2034</v>
      </c>
      <c r="R170" s="68">
        <f t="shared" si="105"/>
        <v>2036</v>
      </c>
      <c r="S170" s="68">
        <f t="shared" si="105"/>
        <v>2038</v>
      </c>
      <c r="T170" s="68">
        <f t="shared" si="105"/>
        <v>2040</v>
      </c>
      <c r="U170" s="68">
        <f t="shared" si="105"/>
        <v>2042</v>
      </c>
      <c r="V170" s="68">
        <f t="shared" si="105"/>
        <v>2044</v>
      </c>
      <c r="W170" s="68">
        <f>V170+2</f>
        <v>2046</v>
      </c>
      <c r="X170" s="68">
        <f>W170+2</f>
        <v>2048</v>
      </c>
      <c r="Y170" s="68">
        <f>X170+2</f>
        <v>2050</v>
      </c>
      <c r="Z170" s="68">
        <f>Y170+2</f>
        <v>2052</v>
      </c>
    </row>
    <row r="171" spans="2:28" ht="24" customHeight="1">
      <c r="B171" s="7"/>
      <c r="C171" s="69"/>
      <c r="D171" s="71"/>
      <c r="E171" s="90"/>
      <c r="F171" s="90"/>
      <c r="G171" s="90"/>
      <c r="H171" s="91" t="s">
        <v>38</v>
      </c>
      <c r="I171" s="73">
        <f t="shared" ref="I171:Z171" si="106">SUM(I172:I201)</f>
        <v>0</v>
      </c>
      <c r="J171" s="73">
        <f t="shared" si="106"/>
        <v>0</v>
      </c>
      <c r="K171" s="73">
        <f t="shared" si="106"/>
        <v>0</v>
      </c>
      <c r="L171" s="73">
        <f t="shared" si="106"/>
        <v>0</v>
      </c>
      <c r="M171" s="73">
        <f t="shared" si="106"/>
        <v>0</v>
      </c>
      <c r="N171" s="73">
        <f t="shared" si="106"/>
        <v>0</v>
      </c>
      <c r="O171" s="73">
        <f t="shared" si="106"/>
        <v>0</v>
      </c>
      <c r="P171" s="73">
        <f t="shared" si="106"/>
        <v>0</v>
      </c>
      <c r="Q171" s="73">
        <f t="shared" si="106"/>
        <v>0</v>
      </c>
      <c r="R171" s="73">
        <f t="shared" si="106"/>
        <v>0</v>
      </c>
      <c r="S171" s="73">
        <f t="shared" si="106"/>
        <v>0</v>
      </c>
      <c r="T171" s="73">
        <f t="shared" si="106"/>
        <v>0</v>
      </c>
      <c r="U171" s="73">
        <f t="shared" si="106"/>
        <v>0</v>
      </c>
      <c r="V171" s="73">
        <f t="shared" si="106"/>
        <v>0</v>
      </c>
      <c r="W171" s="73">
        <f t="shared" si="106"/>
        <v>0</v>
      </c>
      <c r="X171" s="73">
        <f t="shared" si="106"/>
        <v>0</v>
      </c>
      <c r="Y171" s="73">
        <f t="shared" si="106"/>
        <v>0</v>
      </c>
      <c r="Z171" s="73">
        <f t="shared" si="106"/>
        <v>0</v>
      </c>
    </row>
    <row r="172" spans="2:28" ht="29.25" customHeight="1">
      <c r="B172" s="7"/>
      <c r="C172" s="308" t="s">
        <v>163</v>
      </c>
      <c r="D172" s="310" t="s">
        <v>164</v>
      </c>
      <c r="E172" s="312">
        <v>2020</v>
      </c>
      <c r="F172" s="312" t="s">
        <v>2</v>
      </c>
      <c r="G172" s="312" t="s">
        <v>165</v>
      </c>
      <c r="H172" s="312" t="s">
        <v>166</v>
      </c>
      <c r="I172" s="74"/>
      <c r="J172" s="74">
        <f t="shared" ref="J172:J201" si="107">I172</f>
        <v>0</v>
      </c>
      <c r="K172" s="74">
        <f t="shared" ref="K172:K201" si="108">J172</f>
        <v>0</v>
      </c>
      <c r="L172" s="74">
        <f t="shared" ref="L172:L201" si="109">K172</f>
        <v>0</v>
      </c>
      <c r="M172" s="74">
        <f t="shared" ref="M172:M201" si="110">L172</f>
        <v>0</v>
      </c>
      <c r="N172" s="74">
        <f t="shared" ref="N172:N201" si="111">M172</f>
        <v>0</v>
      </c>
      <c r="O172" s="74">
        <f t="shared" ref="O172:O201" si="112">N172</f>
        <v>0</v>
      </c>
      <c r="P172" s="74">
        <f t="shared" ref="P172:P201" si="113">O172</f>
        <v>0</v>
      </c>
      <c r="Q172" s="74">
        <f t="shared" ref="Q172:Q201" si="114">P172</f>
        <v>0</v>
      </c>
      <c r="R172" s="74">
        <f t="shared" ref="R172:R201" si="115">Q172</f>
        <v>0</v>
      </c>
      <c r="S172" s="74">
        <f t="shared" ref="S172:S201" si="116">R172</f>
        <v>0</v>
      </c>
      <c r="T172" s="74">
        <f t="shared" ref="T172:T201" si="117">S172</f>
        <v>0</v>
      </c>
      <c r="U172" s="74">
        <f t="shared" ref="U172:U201" si="118">T172</f>
        <v>0</v>
      </c>
      <c r="V172" s="74">
        <f t="shared" ref="V172:V201" si="119">U172</f>
        <v>0</v>
      </c>
      <c r="W172" s="74">
        <f t="shared" ref="W172:W201" si="120">V172</f>
        <v>0</v>
      </c>
      <c r="X172" s="74">
        <f t="shared" ref="X172:X201" si="121">W172</f>
        <v>0</v>
      </c>
      <c r="Y172" s="74">
        <f t="shared" ref="Y172:Y201" si="122">X172</f>
        <v>0</v>
      </c>
      <c r="Z172" s="74">
        <f t="shared" ref="Z172:Z201" si="123">Y172</f>
        <v>0</v>
      </c>
      <c r="AB172" s="75"/>
    </row>
    <row r="173" spans="2:28" ht="29.25" customHeight="1">
      <c r="B173" s="7"/>
      <c r="C173" s="309"/>
      <c r="D173" s="311"/>
      <c r="E173" s="313"/>
      <c r="F173" s="313" t="s">
        <v>2</v>
      </c>
      <c r="G173" s="313"/>
      <c r="H173" s="313"/>
      <c r="I173" s="76" t="s">
        <v>43</v>
      </c>
      <c r="J173" s="76" t="str">
        <f t="shared" si="107"/>
        <v xml:space="preserve"> </v>
      </c>
      <c r="K173" s="76" t="str">
        <f t="shared" si="108"/>
        <v xml:space="preserve"> </v>
      </c>
      <c r="L173" s="76" t="str">
        <f t="shared" si="109"/>
        <v xml:space="preserve"> </v>
      </c>
      <c r="M173" s="76" t="str">
        <f t="shared" si="110"/>
        <v xml:space="preserve"> </v>
      </c>
      <c r="N173" s="76" t="str">
        <f t="shared" si="111"/>
        <v xml:space="preserve"> </v>
      </c>
      <c r="O173" s="76" t="str">
        <f t="shared" si="112"/>
        <v xml:space="preserve"> </v>
      </c>
      <c r="P173" s="76" t="str">
        <f t="shared" si="113"/>
        <v xml:space="preserve"> </v>
      </c>
      <c r="Q173" s="76" t="str">
        <f t="shared" si="114"/>
        <v xml:space="preserve"> </v>
      </c>
      <c r="R173" s="76" t="str">
        <f t="shared" si="115"/>
        <v xml:space="preserve"> </v>
      </c>
      <c r="S173" s="76" t="str">
        <f t="shared" si="116"/>
        <v xml:space="preserve"> </v>
      </c>
      <c r="T173" s="76" t="str">
        <f t="shared" si="117"/>
        <v xml:space="preserve"> </v>
      </c>
      <c r="U173" s="76" t="str">
        <f t="shared" si="118"/>
        <v xml:space="preserve"> </v>
      </c>
      <c r="V173" s="76" t="str">
        <f t="shared" si="119"/>
        <v xml:space="preserve"> </v>
      </c>
      <c r="W173" s="76" t="str">
        <f t="shared" si="120"/>
        <v xml:space="preserve"> </v>
      </c>
      <c r="X173" s="76" t="str">
        <f t="shared" si="121"/>
        <v xml:space="preserve"> </v>
      </c>
      <c r="Y173" s="76" t="str">
        <f t="shared" si="122"/>
        <v xml:space="preserve"> </v>
      </c>
      <c r="Z173" s="76" t="str">
        <f t="shared" si="123"/>
        <v xml:space="preserve"> </v>
      </c>
      <c r="AB173" s="75"/>
    </row>
    <row r="174" spans="2:28" ht="29.25" customHeight="1">
      <c r="B174" s="7"/>
      <c r="C174" s="308" t="s">
        <v>167</v>
      </c>
      <c r="D174" s="310" t="s">
        <v>168</v>
      </c>
      <c r="E174" s="312">
        <v>2020</v>
      </c>
      <c r="F174" s="312" t="s">
        <v>2</v>
      </c>
      <c r="G174" s="312" t="s">
        <v>165</v>
      </c>
      <c r="H174" s="312" t="s">
        <v>169</v>
      </c>
      <c r="I174" s="74"/>
      <c r="J174" s="74">
        <f t="shared" si="107"/>
        <v>0</v>
      </c>
      <c r="K174" s="74">
        <f t="shared" si="108"/>
        <v>0</v>
      </c>
      <c r="L174" s="74">
        <f t="shared" si="109"/>
        <v>0</v>
      </c>
      <c r="M174" s="74">
        <f t="shared" si="110"/>
        <v>0</v>
      </c>
      <c r="N174" s="74">
        <f t="shared" si="111"/>
        <v>0</v>
      </c>
      <c r="O174" s="74">
        <f t="shared" si="112"/>
        <v>0</v>
      </c>
      <c r="P174" s="74">
        <f t="shared" si="113"/>
        <v>0</v>
      </c>
      <c r="Q174" s="74">
        <f t="shared" si="114"/>
        <v>0</v>
      </c>
      <c r="R174" s="74">
        <f t="shared" si="115"/>
        <v>0</v>
      </c>
      <c r="S174" s="74">
        <f t="shared" si="116"/>
        <v>0</v>
      </c>
      <c r="T174" s="74">
        <f t="shared" si="117"/>
        <v>0</v>
      </c>
      <c r="U174" s="74">
        <f t="shared" si="118"/>
        <v>0</v>
      </c>
      <c r="V174" s="74">
        <f t="shared" si="119"/>
        <v>0</v>
      </c>
      <c r="W174" s="74">
        <f t="shared" si="120"/>
        <v>0</v>
      </c>
      <c r="X174" s="74">
        <f t="shared" si="121"/>
        <v>0</v>
      </c>
      <c r="Y174" s="74">
        <f t="shared" si="122"/>
        <v>0</v>
      </c>
      <c r="Z174" s="74">
        <f t="shared" si="123"/>
        <v>0</v>
      </c>
      <c r="AB174" s="75"/>
    </row>
    <row r="175" spans="2:28" ht="29.25" customHeight="1">
      <c r="B175" s="7"/>
      <c r="C175" s="309"/>
      <c r="D175" s="311"/>
      <c r="E175" s="313"/>
      <c r="F175" s="313"/>
      <c r="G175" s="313"/>
      <c r="H175" s="313"/>
      <c r="I175" s="76" t="s">
        <v>43</v>
      </c>
      <c r="J175" s="76" t="str">
        <f t="shared" si="107"/>
        <v xml:space="preserve"> </v>
      </c>
      <c r="K175" s="76" t="str">
        <f t="shared" si="108"/>
        <v xml:space="preserve"> </v>
      </c>
      <c r="L175" s="76" t="str">
        <f t="shared" si="109"/>
        <v xml:space="preserve"> </v>
      </c>
      <c r="M175" s="76" t="str">
        <f t="shared" si="110"/>
        <v xml:space="preserve"> </v>
      </c>
      <c r="N175" s="76" t="str">
        <f t="shared" si="111"/>
        <v xml:space="preserve"> </v>
      </c>
      <c r="O175" s="76" t="str">
        <f t="shared" si="112"/>
        <v xml:space="preserve"> </v>
      </c>
      <c r="P175" s="76" t="str">
        <f t="shared" si="113"/>
        <v xml:space="preserve"> </v>
      </c>
      <c r="Q175" s="76" t="str">
        <f t="shared" si="114"/>
        <v xml:space="preserve"> </v>
      </c>
      <c r="R175" s="76" t="str">
        <f t="shared" si="115"/>
        <v xml:space="preserve"> </v>
      </c>
      <c r="S175" s="76" t="str">
        <f t="shared" si="116"/>
        <v xml:space="preserve"> </v>
      </c>
      <c r="T175" s="76" t="str">
        <f t="shared" si="117"/>
        <v xml:space="preserve"> </v>
      </c>
      <c r="U175" s="76" t="str">
        <f t="shared" si="118"/>
        <v xml:space="preserve"> </v>
      </c>
      <c r="V175" s="76" t="str">
        <f t="shared" si="119"/>
        <v xml:space="preserve"> </v>
      </c>
      <c r="W175" s="76" t="str">
        <f t="shared" si="120"/>
        <v xml:space="preserve"> </v>
      </c>
      <c r="X175" s="76" t="str">
        <f t="shared" si="121"/>
        <v xml:space="preserve"> </v>
      </c>
      <c r="Y175" s="76" t="str">
        <f t="shared" si="122"/>
        <v xml:space="preserve"> </v>
      </c>
      <c r="Z175" s="76" t="str">
        <f t="shared" si="123"/>
        <v xml:space="preserve"> </v>
      </c>
      <c r="AB175" s="75"/>
    </row>
    <row r="176" spans="2:28" ht="29.25" customHeight="1">
      <c r="B176" s="7"/>
      <c r="C176" s="308" t="s">
        <v>170</v>
      </c>
      <c r="D176" s="310" t="s">
        <v>171</v>
      </c>
      <c r="E176" s="312">
        <v>2020</v>
      </c>
      <c r="F176" s="312" t="s">
        <v>2</v>
      </c>
      <c r="G176" s="312" t="s">
        <v>165</v>
      </c>
      <c r="H176" s="312" t="s">
        <v>169</v>
      </c>
      <c r="I176" s="74"/>
      <c r="J176" s="74">
        <f t="shared" si="107"/>
        <v>0</v>
      </c>
      <c r="K176" s="74">
        <f t="shared" si="108"/>
        <v>0</v>
      </c>
      <c r="L176" s="74">
        <f t="shared" si="109"/>
        <v>0</v>
      </c>
      <c r="M176" s="74">
        <f t="shared" si="110"/>
        <v>0</v>
      </c>
      <c r="N176" s="74">
        <f t="shared" si="111"/>
        <v>0</v>
      </c>
      <c r="O176" s="74">
        <f t="shared" si="112"/>
        <v>0</v>
      </c>
      <c r="P176" s="74">
        <f t="shared" si="113"/>
        <v>0</v>
      </c>
      <c r="Q176" s="74">
        <f t="shared" si="114"/>
        <v>0</v>
      </c>
      <c r="R176" s="74">
        <f t="shared" si="115"/>
        <v>0</v>
      </c>
      <c r="S176" s="74">
        <f t="shared" si="116"/>
        <v>0</v>
      </c>
      <c r="T176" s="74">
        <f t="shared" si="117"/>
        <v>0</v>
      </c>
      <c r="U176" s="74">
        <f t="shared" si="118"/>
        <v>0</v>
      </c>
      <c r="V176" s="74">
        <f t="shared" si="119"/>
        <v>0</v>
      </c>
      <c r="W176" s="74">
        <f t="shared" si="120"/>
        <v>0</v>
      </c>
      <c r="X176" s="74">
        <f t="shared" si="121"/>
        <v>0</v>
      </c>
      <c r="Y176" s="74">
        <f t="shared" si="122"/>
        <v>0</v>
      </c>
      <c r="Z176" s="74">
        <f t="shared" si="123"/>
        <v>0</v>
      </c>
      <c r="AB176" s="75"/>
    </row>
    <row r="177" spans="2:28" ht="29.25" customHeight="1">
      <c r="B177" s="7"/>
      <c r="C177" s="309"/>
      <c r="D177" s="311"/>
      <c r="E177" s="313"/>
      <c r="F177" s="313"/>
      <c r="G177" s="313"/>
      <c r="H177" s="313"/>
      <c r="I177" s="76" t="s">
        <v>43</v>
      </c>
      <c r="J177" s="76" t="str">
        <f t="shared" si="107"/>
        <v xml:space="preserve"> </v>
      </c>
      <c r="K177" s="76" t="str">
        <f t="shared" si="108"/>
        <v xml:space="preserve"> </v>
      </c>
      <c r="L177" s="76" t="str">
        <f t="shared" si="109"/>
        <v xml:space="preserve"> </v>
      </c>
      <c r="M177" s="76" t="str">
        <f t="shared" si="110"/>
        <v xml:space="preserve"> </v>
      </c>
      <c r="N177" s="76" t="str">
        <f t="shared" si="111"/>
        <v xml:space="preserve"> </v>
      </c>
      <c r="O177" s="76" t="str">
        <f t="shared" si="112"/>
        <v xml:space="preserve"> </v>
      </c>
      <c r="P177" s="76" t="str">
        <f t="shared" si="113"/>
        <v xml:space="preserve"> </v>
      </c>
      <c r="Q177" s="76" t="str">
        <f t="shared" si="114"/>
        <v xml:space="preserve"> </v>
      </c>
      <c r="R177" s="76" t="str">
        <f t="shared" si="115"/>
        <v xml:space="preserve"> </v>
      </c>
      <c r="S177" s="76" t="str">
        <f t="shared" si="116"/>
        <v xml:space="preserve"> </v>
      </c>
      <c r="T177" s="76" t="str">
        <f t="shared" si="117"/>
        <v xml:space="preserve"> </v>
      </c>
      <c r="U177" s="76" t="str">
        <f t="shared" si="118"/>
        <v xml:space="preserve"> </v>
      </c>
      <c r="V177" s="76" t="str">
        <f t="shared" si="119"/>
        <v xml:space="preserve"> </v>
      </c>
      <c r="W177" s="76" t="str">
        <f t="shared" si="120"/>
        <v xml:space="preserve"> </v>
      </c>
      <c r="X177" s="76" t="str">
        <f t="shared" si="121"/>
        <v xml:space="preserve"> </v>
      </c>
      <c r="Y177" s="76" t="str">
        <f t="shared" si="122"/>
        <v xml:space="preserve"> </v>
      </c>
      <c r="Z177" s="76" t="str">
        <f t="shared" si="123"/>
        <v xml:space="preserve"> </v>
      </c>
      <c r="AB177" s="75"/>
    </row>
    <row r="178" spans="2:28" ht="29.25" customHeight="1">
      <c r="B178" s="7"/>
      <c r="C178" s="308" t="s">
        <v>172</v>
      </c>
      <c r="D178" s="310" t="s">
        <v>173</v>
      </c>
      <c r="E178" s="312">
        <v>2020</v>
      </c>
      <c r="F178" s="312" t="s">
        <v>2</v>
      </c>
      <c r="G178" s="312" t="s">
        <v>165</v>
      </c>
      <c r="H178" s="312" t="s">
        <v>174</v>
      </c>
      <c r="I178" s="74"/>
      <c r="J178" s="74">
        <f t="shared" si="107"/>
        <v>0</v>
      </c>
      <c r="K178" s="74">
        <f t="shared" si="108"/>
        <v>0</v>
      </c>
      <c r="L178" s="74">
        <f t="shared" si="109"/>
        <v>0</v>
      </c>
      <c r="M178" s="74">
        <f t="shared" si="110"/>
        <v>0</v>
      </c>
      <c r="N178" s="74">
        <f t="shared" si="111"/>
        <v>0</v>
      </c>
      <c r="O178" s="74">
        <f t="shared" si="112"/>
        <v>0</v>
      </c>
      <c r="P178" s="74">
        <f t="shared" si="113"/>
        <v>0</v>
      </c>
      <c r="Q178" s="74">
        <f t="shared" si="114"/>
        <v>0</v>
      </c>
      <c r="R178" s="74">
        <f t="shared" si="115"/>
        <v>0</v>
      </c>
      <c r="S178" s="74">
        <f t="shared" si="116"/>
        <v>0</v>
      </c>
      <c r="T178" s="74">
        <f t="shared" si="117"/>
        <v>0</v>
      </c>
      <c r="U178" s="74">
        <f t="shared" si="118"/>
        <v>0</v>
      </c>
      <c r="V178" s="74">
        <f t="shared" si="119"/>
        <v>0</v>
      </c>
      <c r="W178" s="74">
        <f t="shared" si="120"/>
        <v>0</v>
      </c>
      <c r="X178" s="74">
        <f t="shared" si="121"/>
        <v>0</v>
      </c>
      <c r="Y178" s="74">
        <f t="shared" si="122"/>
        <v>0</v>
      </c>
      <c r="Z178" s="74">
        <f t="shared" si="123"/>
        <v>0</v>
      </c>
      <c r="AB178" s="75"/>
    </row>
    <row r="179" spans="2:28" ht="29.25" customHeight="1">
      <c r="B179" s="7"/>
      <c r="C179" s="309"/>
      <c r="D179" s="311"/>
      <c r="E179" s="313"/>
      <c r="F179" s="313"/>
      <c r="G179" s="313"/>
      <c r="H179" s="313"/>
      <c r="I179" s="76" t="s">
        <v>43</v>
      </c>
      <c r="J179" s="76" t="str">
        <f t="shared" si="107"/>
        <v xml:space="preserve"> </v>
      </c>
      <c r="K179" s="76" t="str">
        <f t="shared" si="108"/>
        <v xml:space="preserve"> </v>
      </c>
      <c r="L179" s="76" t="str">
        <f t="shared" si="109"/>
        <v xml:space="preserve"> </v>
      </c>
      <c r="M179" s="76" t="str">
        <f t="shared" si="110"/>
        <v xml:space="preserve"> </v>
      </c>
      <c r="N179" s="76" t="str">
        <f t="shared" si="111"/>
        <v xml:space="preserve"> </v>
      </c>
      <c r="O179" s="76" t="str">
        <f t="shared" si="112"/>
        <v xml:space="preserve"> </v>
      </c>
      <c r="P179" s="76" t="str">
        <f t="shared" si="113"/>
        <v xml:space="preserve"> </v>
      </c>
      <c r="Q179" s="76" t="str">
        <f t="shared" si="114"/>
        <v xml:space="preserve"> </v>
      </c>
      <c r="R179" s="76" t="str">
        <f t="shared" si="115"/>
        <v xml:space="preserve"> </v>
      </c>
      <c r="S179" s="76" t="str">
        <f t="shared" si="116"/>
        <v xml:space="preserve"> </v>
      </c>
      <c r="T179" s="76" t="str">
        <f t="shared" si="117"/>
        <v xml:space="preserve"> </v>
      </c>
      <c r="U179" s="76" t="str">
        <f t="shared" si="118"/>
        <v xml:space="preserve"> </v>
      </c>
      <c r="V179" s="76" t="str">
        <f t="shared" si="119"/>
        <v xml:space="preserve"> </v>
      </c>
      <c r="W179" s="76" t="str">
        <f t="shared" si="120"/>
        <v xml:space="preserve"> </v>
      </c>
      <c r="X179" s="76" t="str">
        <f t="shared" si="121"/>
        <v xml:space="preserve"> </v>
      </c>
      <c r="Y179" s="76" t="str">
        <f t="shared" si="122"/>
        <v xml:space="preserve"> </v>
      </c>
      <c r="Z179" s="76" t="str">
        <f t="shared" si="123"/>
        <v xml:space="preserve"> </v>
      </c>
      <c r="AB179" s="75"/>
    </row>
    <row r="180" spans="2:28" ht="29.25" customHeight="1">
      <c r="B180" s="7"/>
      <c r="C180" s="308" t="s">
        <v>175</v>
      </c>
      <c r="D180" s="310"/>
      <c r="E180" s="312"/>
      <c r="F180" s="312"/>
      <c r="G180" s="312"/>
      <c r="H180" s="312"/>
      <c r="I180" s="74"/>
      <c r="J180" s="74">
        <f t="shared" si="107"/>
        <v>0</v>
      </c>
      <c r="K180" s="74">
        <f t="shared" si="108"/>
        <v>0</v>
      </c>
      <c r="L180" s="74">
        <f t="shared" si="109"/>
        <v>0</v>
      </c>
      <c r="M180" s="74">
        <f t="shared" si="110"/>
        <v>0</v>
      </c>
      <c r="N180" s="74">
        <f t="shared" si="111"/>
        <v>0</v>
      </c>
      <c r="O180" s="74">
        <f t="shared" si="112"/>
        <v>0</v>
      </c>
      <c r="P180" s="74">
        <f t="shared" si="113"/>
        <v>0</v>
      </c>
      <c r="Q180" s="74">
        <f t="shared" si="114"/>
        <v>0</v>
      </c>
      <c r="R180" s="74">
        <f t="shared" si="115"/>
        <v>0</v>
      </c>
      <c r="S180" s="74">
        <f t="shared" si="116"/>
        <v>0</v>
      </c>
      <c r="T180" s="74">
        <f t="shared" si="117"/>
        <v>0</v>
      </c>
      <c r="U180" s="74">
        <f t="shared" si="118"/>
        <v>0</v>
      </c>
      <c r="V180" s="74">
        <f t="shared" si="119"/>
        <v>0</v>
      </c>
      <c r="W180" s="74">
        <f t="shared" si="120"/>
        <v>0</v>
      </c>
      <c r="X180" s="74">
        <f t="shared" si="121"/>
        <v>0</v>
      </c>
      <c r="Y180" s="74">
        <f t="shared" si="122"/>
        <v>0</v>
      </c>
      <c r="Z180" s="74">
        <f t="shared" si="123"/>
        <v>0</v>
      </c>
      <c r="AB180" s="75"/>
    </row>
    <row r="181" spans="2:28" ht="29.25" customHeight="1">
      <c r="B181" s="7"/>
      <c r="C181" s="309"/>
      <c r="D181" s="311"/>
      <c r="E181" s="313"/>
      <c r="F181" s="313"/>
      <c r="G181" s="313"/>
      <c r="H181" s="313"/>
      <c r="I181" s="76" t="s">
        <v>43</v>
      </c>
      <c r="J181" s="76" t="str">
        <f t="shared" si="107"/>
        <v xml:space="preserve"> </v>
      </c>
      <c r="K181" s="76" t="str">
        <f t="shared" si="108"/>
        <v xml:space="preserve"> </v>
      </c>
      <c r="L181" s="76" t="str">
        <f t="shared" si="109"/>
        <v xml:space="preserve"> </v>
      </c>
      <c r="M181" s="76" t="str">
        <f t="shared" si="110"/>
        <v xml:space="preserve"> </v>
      </c>
      <c r="N181" s="76" t="str">
        <f t="shared" si="111"/>
        <v xml:space="preserve"> </v>
      </c>
      <c r="O181" s="76" t="str">
        <f t="shared" si="112"/>
        <v xml:space="preserve"> </v>
      </c>
      <c r="P181" s="76" t="str">
        <f t="shared" si="113"/>
        <v xml:space="preserve"> </v>
      </c>
      <c r="Q181" s="76" t="str">
        <f t="shared" si="114"/>
        <v xml:space="preserve"> </v>
      </c>
      <c r="R181" s="76" t="str">
        <f t="shared" si="115"/>
        <v xml:space="preserve"> </v>
      </c>
      <c r="S181" s="76" t="str">
        <f t="shared" si="116"/>
        <v xml:space="preserve"> </v>
      </c>
      <c r="T181" s="76" t="str">
        <f t="shared" si="117"/>
        <v xml:space="preserve"> </v>
      </c>
      <c r="U181" s="76" t="str">
        <f t="shared" si="118"/>
        <v xml:space="preserve"> </v>
      </c>
      <c r="V181" s="76" t="str">
        <f t="shared" si="119"/>
        <v xml:space="preserve"> </v>
      </c>
      <c r="W181" s="76" t="str">
        <f t="shared" si="120"/>
        <v xml:space="preserve"> </v>
      </c>
      <c r="X181" s="76" t="str">
        <f t="shared" si="121"/>
        <v xml:space="preserve"> </v>
      </c>
      <c r="Y181" s="76" t="str">
        <f t="shared" si="122"/>
        <v xml:space="preserve"> </v>
      </c>
      <c r="Z181" s="76" t="str">
        <f t="shared" si="123"/>
        <v xml:space="preserve"> </v>
      </c>
      <c r="AB181" s="75"/>
    </row>
    <row r="182" spans="2:28" ht="29.25" customHeight="1">
      <c r="B182" s="7"/>
      <c r="C182" s="308" t="s">
        <v>176</v>
      </c>
      <c r="D182" s="310"/>
      <c r="E182" s="312"/>
      <c r="F182" s="312"/>
      <c r="G182" s="312"/>
      <c r="H182" s="312"/>
      <c r="I182" s="74"/>
      <c r="J182" s="74">
        <f t="shared" si="107"/>
        <v>0</v>
      </c>
      <c r="K182" s="74">
        <f t="shared" si="108"/>
        <v>0</v>
      </c>
      <c r="L182" s="74">
        <f t="shared" si="109"/>
        <v>0</v>
      </c>
      <c r="M182" s="74">
        <f t="shared" si="110"/>
        <v>0</v>
      </c>
      <c r="N182" s="74">
        <f t="shared" si="111"/>
        <v>0</v>
      </c>
      <c r="O182" s="74">
        <f t="shared" si="112"/>
        <v>0</v>
      </c>
      <c r="P182" s="74">
        <f t="shared" si="113"/>
        <v>0</v>
      </c>
      <c r="Q182" s="74">
        <f t="shared" si="114"/>
        <v>0</v>
      </c>
      <c r="R182" s="74">
        <f t="shared" si="115"/>
        <v>0</v>
      </c>
      <c r="S182" s="74">
        <f t="shared" si="116"/>
        <v>0</v>
      </c>
      <c r="T182" s="74">
        <f t="shared" si="117"/>
        <v>0</v>
      </c>
      <c r="U182" s="74">
        <f t="shared" si="118"/>
        <v>0</v>
      </c>
      <c r="V182" s="74">
        <f t="shared" si="119"/>
        <v>0</v>
      </c>
      <c r="W182" s="74">
        <f t="shared" si="120"/>
        <v>0</v>
      </c>
      <c r="X182" s="74">
        <f t="shared" si="121"/>
        <v>0</v>
      </c>
      <c r="Y182" s="74">
        <f t="shared" si="122"/>
        <v>0</v>
      </c>
      <c r="Z182" s="74">
        <f t="shared" si="123"/>
        <v>0</v>
      </c>
      <c r="AB182" s="75"/>
    </row>
    <row r="183" spans="2:28" ht="29.25" customHeight="1">
      <c r="B183" s="7"/>
      <c r="C183" s="309"/>
      <c r="D183" s="311"/>
      <c r="E183" s="313"/>
      <c r="F183" s="313"/>
      <c r="G183" s="313"/>
      <c r="H183" s="313"/>
      <c r="I183" s="76" t="s">
        <v>43</v>
      </c>
      <c r="J183" s="76" t="str">
        <f t="shared" si="107"/>
        <v xml:space="preserve"> </v>
      </c>
      <c r="K183" s="76" t="str">
        <f t="shared" si="108"/>
        <v xml:space="preserve"> </v>
      </c>
      <c r="L183" s="76" t="str">
        <f t="shared" si="109"/>
        <v xml:space="preserve"> </v>
      </c>
      <c r="M183" s="76" t="str">
        <f t="shared" si="110"/>
        <v xml:space="preserve"> </v>
      </c>
      <c r="N183" s="76" t="str">
        <f t="shared" si="111"/>
        <v xml:space="preserve"> </v>
      </c>
      <c r="O183" s="76" t="str">
        <f t="shared" si="112"/>
        <v xml:space="preserve"> </v>
      </c>
      <c r="P183" s="76" t="str">
        <f t="shared" si="113"/>
        <v xml:space="preserve"> </v>
      </c>
      <c r="Q183" s="76" t="str">
        <f t="shared" si="114"/>
        <v xml:space="preserve"> </v>
      </c>
      <c r="R183" s="76" t="str">
        <f t="shared" si="115"/>
        <v xml:space="preserve"> </v>
      </c>
      <c r="S183" s="76" t="str">
        <f t="shared" si="116"/>
        <v xml:space="preserve"> </v>
      </c>
      <c r="T183" s="76" t="str">
        <f t="shared" si="117"/>
        <v xml:space="preserve"> </v>
      </c>
      <c r="U183" s="76" t="str">
        <f t="shared" si="118"/>
        <v xml:space="preserve"> </v>
      </c>
      <c r="V183" s="76" t="str">
        <f t="shared" si="119"/>
        <v xml:space="preserve"> </v>
      </c>
      <c r="W183" s="76" t="str">
        <f t="shared" si="120"/>
        <v xml:space="preserve"> </v>
      </c>
      <c r="X183" s="76" t="str">
        <f t="shared" si="121"/>
        <v xml:space="preserve"> </v>
      </c>
      <c r="Y183" s="76" t="str">
        <f t="shared" si="122"/>
        <v xml:space="preserve"> </v>
      </c>
      <c r="Z183" s="76" t="str">
        <f t="shared" si="123"/>
        <v xml:space="preserve"> </v>
      </c>
      <c r="AB183" s="75"/>
    </row>
    <row r="184" spans="2:28" ht="29.25" customHeight="1">
      <c r="B184" s="7"/>
      <c r="C184" s="308" t="s">
        <v>177</v>
      </c>
      <c r="D184" s="310"/>
      <c r="E184" s="312"/>
      <c r="F184" s="312"/>
      <c r="G184" s="312"/>
      <c r="H184" s="312"/>
      <c r="I184" s="74"/>
      <c r="J184" s="74">
        <f t="shared" si="107"/>
        <v>0</v>
      </c>
      <c r="K184" s="74">
        <f t="shared" si="108"/>
        <v>0</v>
      </c>
      <c r="L184" s="74">
        <f t="shared" si="109"/>
        <v>0</v>
      </c>
      <c r="M184" s="74">
        <f t="shared" si="110"/>
        <v>0</v>
      </c>
      <c r="N184" s="74">
        <f t="shared" si="111"/>
        <v>0</v>
      </c>
      <c r="O184" s="74">
        <f t="shared" si="112"/>
        <v>0</v>
      </c>
      <c r="P184" s="74">
        <f t="shared" si="113"/>
        <v>0</v>
      </c>
      <c r="Q184" s="74">
        <f t="shared" si="114"/>
        <v>0</v>
      </c>
      <c r="R184" s="74">
        <f t="shared" si="115"/>
        <v>0</v>
      </c>
      <c r="S184" s="74">
        <f t="shared" si="116"/>
        <v>0</v>
      </c>
      <c r="T184" s="74">
        <f t="shared" si="117"/>
        <v>0</v>
      </c>
      <c r="U184" s="74">
        <f t="shared" si="118"/>
        <v>0</v>
      </c>
      <c r="V184" s="74">
        <f t="shared" si="119"/>
        <v>0</v>
      </c>
      <c r="W184" s="74">
        <f t="shared" si="120"/>
        <v>0</v>
      </c>
      <c r="X184" s="74">
        <f t="shared" si="121"/>
        <v>0</v>
      </c>
      <c r="Y184" s="74">
        <f t="shared" si="122"/>
        <v>0</v>
      </c>
      <c r="Z184" s="74">
        <f t="shared" si="123"/>
        <v>0</v>
      </c>
      <c r="AB184" s="75"/>
    </row>
    <row r="185" spans="2:28" ht="29.25" customHeight="1">
      <c r="B185" s="7"/>
      <c r="C185" s="309"/>
      <c r="D185" s="311"/>
      <c r="E185" s="313"/>
      <c r="F185" s="313"/>
      <c r="G185" s="313"/>
      <c r="H185" s="313"/>
      <c r="I185" s="76" t="s">
        <v>43</v>
      </c>
      <c r="J185" s="76" t="str">
        <f t="shared" si="107"/>
        <v xml:space="preserve"> </v>
      </c>
      <c r="K185" s="76" t="str">
        <f t="shared" si="108"/>
        <v xml:space="preserve"> </v>
      </c>
      <c r="L185" s="76" t="str">
        <f t="shared" si="109"/>
        <v xml:space="preserve"> </v>
      </c>
      <c r="M185" s="76" t="str">
        <f t="shared" si="110"/>
        <v xml:space="preserve"> </v>
      </c>
      <c r="N185" s="76" t="str">
        <f t="shared" si="111"/>
        <v xml:space="preserve"> </v>
      </c>
      <c r="O185" s="76" t="str">
        <f t="shared" si="112"/>
        <v xml:space="preserve"> </v>
      </c>
      <c r="P185" s="76" t="str">
        <f t="shared" si="113"/>
        <v xml:space="preserve"> </v>
      </c>
      <c r="Q185" s="76" t="str">
        <f t="shared" si="114"/>
        <v xml:space="preserve"> </v>
      </c>
      <c r="R185" s="76" t="str">
        <f t="shared" si="115"/>
        <v xml:space="preserve"> </v>
      </c>
      <c r="S185" s="76" t="str">
        <f t="shared" si="116"/>
        <v xml:space="preserve"> </v>
      </c>
      <c r="T185" s="76" t="str">
        <f t="shared" si="117"/>
        <v xml:space="preserve"> </v>
      </c>
      <c r="U185" s="76" t="str">
        <f t="shared" si="118"/>
        <v xml:space="preserve"> </v>
      </c>
      <c r="V185" s="76" t="str">
        <f t="shared" si="119"/>
        <v xml:space="preserve"> </v>
      </c>
      <c r="W185" s="76" t="str">
        <f t="shared" si="120"/>
        <v xml:space="preserve"> </v>
      </c>
      <c r="X185" s="76" t="str">
        <f t="shared" si="121"/>
        <v xml:space="preserve"> </v>
      </c>
      <c r="Y185" s="76" t="str">
        <f t="shared" si="122"/>
        <v xml:space="preserve"> </v>
      </c>
      <c r="Z185" s="76" t="str">
        <f t="shared" si="123"/>
        <v xml:space="preserve"> </v>
      </c>
      <c r="AB185" s="75"/>
    </row>
    <row r="186" spans="2:28" ht="29.25" customHeight="1">
      <c r="B186" s="7"/>
      <c r="C186" s="308" t="s">
        <v>178</v>
      </c>
      <c r="D186" s="310"/>
      <c r="E186" s="312"/>
      <c r="F186" s="312"/>
      <c r="G186" s="312"/>
      <c r="H186" s="312"/>
      <c r="I186" s="74"/>
      <c r="J186" s="74">
        <f t="shared" si="107"/>
        <v>0</v>
      </c>
      <c r="K186" s="74">
        <f t="shared" si="108"/>
        <v>0</v>
      </c>
      <c r="L186" s="74">
        <f t="shared" si="109"/>
        <v>0</v>
      </c>
      <c r="M186" s="74">
        <f t="shared" si="110"/>
        <v>0</v>
      </c>
      <c r="N186" s="74">
        <f t="shared" si="111"/>
        <v>0</v>
      </c>
      <c r="O186" s="74">
        <f t="shared" si="112"/>
        <v>0</v>
      </c>
      <c r="P186" s="74">
        <f t="shared" si="113"/>
        <v>0</v>
      </c>
      <c r="Q186" s="74">
        <f t="shared" si="114"/>
        <v>0</v>
      </c>
      <c r="R186" s="74">
        <f t="shared" si="115"/>
        <v>0</v>
      </c>
      <c r="S186" s="74">
        <f t="shared" si="116"/>
        <v>0</v>
      </c>
      <c r="T186" s="74">
        <f t="shared" si="117"/>
        <v>0</v>
      </c>
      <c r="U186" s="74">
        <f t="shared" si="118"/>
        <v>0</v>
      </c>
      <c r="V186" s="74">
        <f t="shared" si="119"/>
        <v>0</v>
      </c>
      <c r="W186" s="74">
        <f t="shared" si="120"/>
        <v>0</v>
      </c>
      <c r="X186" s="74">
        <f t="shared" si="121"/>
        <v>0</v>
      </c>
      <c r="Y186" s="74">
        <f t="shared" si="122"/>
        <v>0</v>
      </c>
      <c r="Z186" s="74">
        <f t="shared" si="123"/>
        <v>0</v>
      </c>
      <c r="AB186" s="75"/>
    </row>
    <row r="187" spans="2:28" ht="29.25" customHeight="1">
      <c r="B187" s="7"/>
      <c r="C187" s="309"/>
      <c r="D187" s="311"/>
      <c r="E187" s="313"/>
      <c r="F187" s="313"/>
      <c r="G187" s="313"/>
      <c r="H187" s="313"/>
      <c r="I187" s="76" t="s">
        <v>43</v>
      </c>
      <c r="J187" s="76" t="str">
        <f t="shared" si="107"/>
        <v xml:space="preserve"> </v>
      </c>
      <c r="K187" s="76" t="str">
        <f t="shared" si="108"/>
        <v xml:space="preserve"> </v>
      </c>
      <c r="L187" s="76" t="str">
        <f t="shared" si="109"/>
        <v xml:space="preserve"> </v>
      </c>
      <c r="M187" s="76" t="str">
        <f t="shared" si="110"/>
        <v xml:space="preserve"> </v>
      </c>
      <c r="N187" s="76" t="str">
        <f t="shared" si="111"/>
        <v xml:space="preserve"> </v>
      </c>
      <c r="O187" s="76" t="str">
        <f t="shared" si="112"/>
        <v xml:space="preserve"> </v>
      </c>
      <c r="P187" s="76" t="str">
        <f t="shared" si="113"/>
        <v xml:space="preserve"> </v>
      </c>
      <c r="Q187" s="76" t="str">
        <f t="shared" si="114"/>
        <v xml:space="preserve"> </v>
      </c>
      <c r="R187" s="76" t="str">
        <f t="shared" si="115"/>
        <v xml:space="preserve"> </v>
      </c>
      <c r="S187" s="76" t="str">
        <f t="shared" si="116"/>
        <v xml:space="preserve"> </v>
      </c>
      <c r="T187" s="76" t="str">
        <f t="shared" si="117"/>
        <v xml:space="preserve"> </v>
      </c>
      <c r="U187" s="76" t="str">
        <f t="shared" si="118"/>
        <v xml:space="preserve"> </v>
      </c>
      <c r="V187" s="76" t="str">
        <f t="shared" si="119"/>
        <v xml:space="preserve"> </v>
      </c>
      <c r="W187" s="76" t="str">
        <f t="shared" si="120"/>
        <v xml:space="preserve"> </v>
      </c>
      <c r="X187" s="76" t="str">
        <f t="shared" si="121"/>
        <v xml:space="preserve"> </v>
      </c>
      <c r="Y187" s="76" t="str">
        <f t="shared" si="122"/>
        <v xml:space="preserve"> </v>
      </c>
      <c r="Z187" s="76" t="str">
        <f t="shared" si="123"/>
        <v xml:space="preserve"> </v>
      </c>
      <c r="AB187" s="75"/>
    </row>
    <row r="188" spans="2:28" ht="29.25" customHeight="1">
      <c r="B188" s="7"/>
      <c r="C188" s="308" t="s">
        <v>179</v>
      </c>
      <c r="D188" s="310"/>
      <c r="E188" s="312"/>
      <c r="F188" s="312"/>
      <c r="G188" s="312"/>
      <c r="H188" s="312"/>
      <c r="I188" s="74"/>
      <c r="J188" s="74">
        <f t="shared" si="107"/>
        <v>0</v>
      </c>
      <c r="K188" s="74">
        <f t="shared" si="108"/>
        <v>0</v>
      </c>
      <c r="L188" s="74">
        <f t="shared" si="109"/>
        <v>0</v>
      </c>
      <c r="M188" s="74">
        <f t="shared" si="110"/>
        <v>0</v>
      </c>
      <c r="N188" s="74">
        <f t="shared" si="111"/>
        <v>0</v>
      </c>
      <c r="O188" s="74">
        <f t="shared" si="112"/>
        <v>0</v>
      </c>
      <c r="P188" s="74">
        <f t="shared" si="113"/>
        <v>0</v>
      </c>
      <c r="Q188" s="74">
        <f t="shared" si="114"/>
        <v>0</v>
      </c>
      <c r="R188" s="74">
        <f t="shared" si="115"/>
        <v>0</v>
      </c>
      <c r="S188" s="74">
        <f t="shared" si="116"/>
        <v>0</v>
      </c>
      <c r="T188" s="74">
        <f t="shared" si="117"/>
        <v>0</v>
      </c>
      <c r="U188" s="74">
        <f t="shared" si="118"/>
        <v>0</v>
      </c>
      <c r="V188" s="74">
        <f t="shared" si="119"/>
        <v>0</v>
      </c>
      <c r="W188" s="74">
        <f t="shared" si="120"/>
        <v>0</v>
      </c>
      <c r="X188" s="74">
        <f t="shared" si="121"/>
        <v>0</v>
      </c>
      <c r="Y188" s="74">
        <f t="shared" si="122"/>
        <v>0</v>
      </c>
      <c r="Z188" s="74">
        <f t="shared" si="123"/>
        <v>0</v>
      </c>
      <c r="AB188" s="75"/>
    </row>
    <row r="189" spans="2:28" ht="29.25" customHeight="1">
      <c r="B189" s="7"/>
      <c r="C189" s="309"/>
      <c r="D189" s="311"/>
      <c r="E189" s="313"/>
      <c r="F189" s="313"/>
      <c r="G189" s="313"/>
      <c r="H189" s="313"/>
      <c r="I189" s="76" t="s">
        <v>43</v>
      </c>
      <c r="J189" s="76" t="str">
        <f t="shared" si="107"/>
        <v xml:space="preserve"> </v>
      </c>
      <c r="K189" s="76" t="str">
        <f t="shared" si="108"/>
        <v xml:space="preserve"> </v>
      </c>
      <c r="L189" s="76" t="str">
        <f t="shared" si="109"/>
        <v xml:space="preserve"> </v>
      </c>
      <c r="M189" s="76" t="str">
        <f t="shared" si="110"/>
        <v xml:space="preserve"> </v>
      </c>
      <c r="N189" s="76" t="str">
        <f t="shared" si="111"/>
        <v xml:space="preserve"> </v>
      </c>
      <c r="O189" s="76" t="str">
        <f t="shared" si="112"/>
        <v xml:space="preserve"> </v>
      </c>
      <c r="P189" s="76" t="str">
        <f t="shared" si="113"/>
        <v xml:space="preserve"> </v>
      </c>
      <c r="Q189" s="76" t="str">
        <f t="shared" si="114"/>
        <v xml:space="preserve"> </v>
      </c>
      <c r="R189" s="76" t="str">
        <f t="shared" si="115"/>
        <v xml:space="preserve"> </v>
      </c>
      <c r="S189" s="76" t="str">
        <f t="shared" si="116"/>
        <v xml:space="preserve"> </v>
      </c>
      <c r="T189" s="76" t="str">
        <f t="shared" si="117"/>
        <v xml:space="preserve"> </v>
      </c>
      <c r="U189" s="76" t="str">
        <f t="shared" si="118"/>
        <v xml:space="preserve"> </v>
      </c>
      <c r="V189" s="76" t="str">
        <f t="shared" si="119"/>
        <v xml:space="preserve"> </v>
      </c>
      <c r="W189" s="76" t="str">
        <f t="shared" si="120"/>
        <v xml:space="preserve"> </v>
      </c>
      <c r="X189" s="76" t="str">
        <f t="shared" si="121"/>
        <v xml:space="preserve"> </v>
      </c>
      <c r="Y189" s="76" t="str">
        <f t="shared" si="122"/>
        <v xml:space="preserve"> </v>
      </c>
      <c r="Z189" s="76" t="str">
        <f t="shared" si="123"/>
        <v xml:space="preserve"> </v>
      </c>
      <c r="AB189" s="75"/>
    </row>
    <row r="190" spans="2:28" ht="29.25" customHeight="1">
      <c r="B190" s="7"/>
      <c r="C190" s="308" t="s">
        <v>180</v>
      </c>
      <c r="D190" s="310"/>
      <c r="E190" s="312"/>
      <c r="F190" s="312"/>
      <c r="G190" s="312"/>
      <c r="H190" s="312"/>
      <c r="I190" s="74"/>
      <c r="J190" s="74">
        <f t="shared" si="107"/>
        <v>0</v>
      </c>
      <c r="K190" s="74">
        <f t="shared" si="108"/>
        <v>0</v>
      </c>
      <c r="L190" s="74">
        <f t="shared" si="109"/>
        <v>0</v>
      </c>
      <c r="M190" s="74">
        <f t="shared" si="110"/>
        <v>0</v>
      </c>
      <c r="N190" s="74">
        <f t="shared" si="111"/>
        <v>0</v>
      </c>
      <c r="O190" s="74">
        <f t="shared" si="112"/>
        <v>0</v>
      </c>
      <c r="P190" s="74">
        <f t="shared" si="113"/>
        <v>0</v>
      </c>
      <c r="Q190" s="74">
        <f t="shared" si="114"/>
        <v>0</v>
      </c>
      <c r="R190" s="74">
        <f t="shared" si="115"/>
        <v>0</v>
      </c>
      <c r="S190" s="74">
        <f t="shared" si="116"/>
        <v>0</v>
      </c>
      <c r="T190" s="74">
        <f t="shared" si="117"/>
        <v>0</v>
      </c>
      <c r="U190" s="74">
        <f t="shared" si="118"/>
        <v>0</v>
      </c>
      <c r="V190" s="74">
        <f t="shared" si="119"/>
        <v>0</v>
      </c>
      <c r="W190" s="74">
        <f t="shared" si="120"/>
        <v>0</v>
      </c>
      <c r="X190" s="74">
        <f t="shared" si="121"/>
        <v>0</v>
      </c>
      <c r="Y190" s="74">
        <f t="shared" si="122"/>
        <v>0</v>
      </c>
      <c r="Z190" s="74">
        <f t="shared" si="123"/>
        <v>0</v>
      </c>
      <c r="AB190" s="75"/>
    </row>
    <row r="191" spans="2:28" ht="29.25" customHeight="1">
      <c r="B191" s="7"/>
      <c r="C191" s="309"/>
      <c r="D191" s="311"/>
      <c r="E191" s="313"/>
      <c r="F191" s="313"/>
      <c r="G191" s="313"/>
      <c r="H191" s="313"/>
      <c r="I191" s="76" t="s">
        <v>43</v>
      </c>
      <c r="J191" s="76" t="str">
        <f t="shared" si="107"/>
        <v xml:space="preserve"> </v>
      </c>
      <c r="K191" s="76" t="str">
        <f t="shared" si="108"/>
        <v xml:space="preserve"> </v>
      </c>
      <c r="L191" s="76" t="str">
        <f t="shared" si="109"/>
        <v xml:space="preserve"> </v>
      </c>
      <c r="M191" s="76" t="str">
        <f t="shared" si="110"/>
        <v xml:space="preserve"> </v>
      </c>
      <c r="N191" s="76" t="str">
        <f t="shared" si="111"/>
        <v xml:space="preserve"> </v>
      </c>
      <c r="O191" s="76" t="str">
        <f t="shared" si="112"/>
        <v xml:space="preserve"> </v>
      </c>
      <c r="P191" s="76" t="str">
        <f t="shared" si="113"/>
        <v xml:space="preserve"> </v>
      </c>
      <c r="Q191" s="76" t="str">
        <f t="shared" si="114"/>
        <v xml:space="preserve"> </v>
      </c>
      <c r="R191" s="76" t="str">
        <f t="shared" si="115"/>
        <v xml:space="preserve"> </v>
      </c>
      <c r="S191" s="76" t="str">
        <f t="shared" si="116"/>
        <v xml:space="preserve"> </v>
      </c>
      <c r="T191" s="76" t="str">
        <f t="shared" si="117"/>
        <v xml:space="preserve"> </v>
      </c>
      <c r="U191" s="76" t="str">
        <f t="shared" si="118"/>
        <v xml:space="preserve"> </v>
      </c>
      <c r="V191" s="76" t="str">
        <f t="shared" si="119"/>
        <v xml:space="preserve"> </v>
      </c>
      <c r="W191" s="76" t="str">
        <f t="shared" si="120"/>
        <v xml:space="preserve"> </v>
      </c>
      <c r="X191" s="76" t="str">
        <f t="shared" si="121"/>
        <v xml:space="preserve"> </v>
      </c>
      <c r="Y191" s="76" t="str">
        <f t="shared" si="122"/>
        <v xml:space="preserve"> </v>
      </c>
      <c r="Z191" s="76" t="str">
        <f t="shared" si="123"/>
        <v xml:space="preserve"> </v>
      </c>
      <c r="AB191" s="75"/>
    </row>
    <row r="192" spans="2:28" ht="29.25" customHeight="1">
      <c r="B192" s="7"/>
      <c r="C192" s="308" t="s">
        <v>181</v>
      </c>
      <c r="D192" s="310"/>
      <c r="E192" s="312"/>
      <c r="F192" s="312"/>
      <c r="G192" s="312"/>
      <c r="H192" s="312"/>
      <c r="I192" s="74"/>
      <c r="J192" s="74">
        <f t="shared" si="107"/>
        <v>0</v>
      </c>
      <c r="K192" s="74">
        <f t="shared" si="108"/>
        <v>0</v>
      </c>
      <c r="L192" s="74">
        <f t="shared" si="109"/>
        <v>0</v>
      </c>
      <c r="M192" s="74">
        <f t="shared" si="110"/>
        <v>0</v>
      </c>
      <c r="N192" s="74">
        <f t="shared" si="111"/>
        <v>0</v>
      </c>
      <c r="O192" s="74">
        <f t="shared" si="112"/>
        <v>0</v>
      </c>
      <c r="P192" s="74">
        <f t="shared" si="113"/>
        <v>0</v>
      </c>
      <c r="Q192" s="74">
        <f t="shared" si="114"/>
        <v>0</v>
      </c>
      <c r="R192" s="74">
        <f t="shared" si="115"/>
        <v>0</v>
      </c>
      <c r="S192" s="74">
        <f t="shared" si="116"/>
        <v>0</v>
      </c>
      <c r="T192" s="74">
        <f t="shared" si="117"/>
        <v>0</v>
      </c>
      <c r="U192" s="74">
        <f t="shared" si="118"/>
        <v>0</v>
      </c>
      <c r="V192" s="74">
        <f t="shared" si="119"/>
        <v>0</v>
      </c>
      <c r="W192" s="74">
        <f t="shared" si="120"/>
        <v>0</v>
      </c>
      <c r="X192" s="74">
        <f t="shared" si="121"/>
        <v>0</v>
      </c>
      <c r="Y192" s="74">
        <f t="shared" si="122"/>
        <v>0</v>
      </c>
      <c r="Z192" s="74">
        <f t="shared" si="123"/>
        <v>0</v>
      </c>
      <c r="AB192" s="75"/>
    </row>
    <row r="193" spans="2:28" ht="29.25" customHeight="1">
      <c r="B193" s="7"/>
      <c r="C193" s="309"/>
      <c r="D193" s="311"/>
      <c r="E193" s="313"/>
      <c r="F193" s="313"/>
      <c r="G193" s="313"/>
      <c r="H193" s="313"/>
      <c r="I193" s="76" t="s">
        <v>43</v>
      </c>
      <c r="J193" s="76" t="str">
        <f t="shared" si="107"/>
        <v xml:space="preserve"> </v>
      </c>
      <c r="K193" s="76" t="str">
        <f t="shared" si="108"/>
        <v xml:space="preserve"> </v>
      </c>
      <c r="L193" s="76" t="str">
        <f t="shared" si="109"/>
        <v xml:space="preserve"> </v>
      </c>
      <c r="M193" s="76" t="str">
        <f t="shared" si="110"/>
        <v xml:space="preserve"> </v>
      </c>
      <c r="N193" s="76" t="str">
        <f t="shared" si="111"/>
        <v xml:space="preserve"> </v>
      </c>
      <c r="O193" s="76" t="str">
        <f t="shared" si="112"/>
        <v xml:space="preserve"> </v>
      </c>
      <c r="P193" s="76" t="str">
        <f t="shared" si="113"/>
        <v xml:space="preserve"> </v>
      </c>
      <c r="Q193" s="76" t="str">
        <f t="shared" si="114"/>
        <v xml:space="preserve"> </v>
      </c>
      <c r="R193" s="76" t="str">
        <f t="shared" si="115"/>
        <v xml:space="preserve"> </v>
      </c>
      <c r="S193" s="76" t="str">
        <f t="shared" si="116"/>
        <v xml:space="preserve"> </v>
      </c>
      <c r="T193" s="76" t="str">
        <f t="shared" si="117"/>
        <v xml:space="preserve"> </v>
      </c>
      <c r="U193" s="76" t="str">
        <f t="shared" si="118"/>
        <v xml:space="preserve"> </v>
      </c>
      <c r="V193" s="76" t="str">
        <f t="shared" si="119"/>
        <v xml:space="preserve"> </v>
      </c>
      <c r="W193" s="76" t="str">
        <f t="shared" si="120"/>
        <v xml:space="preserve"> </v>
      </c>
      <c r="X193" s="76" t="str">
        <f t="shared" si="121"/>
        <v xml:space="preserve"> </v>
      </c>
      <c r="Y193" s="76" t="str">
        <f t="shared" si="122"/>
        <v xml:space="preserve"> </v>
      </c>
      <c r="Z193" s="76" t="str">
        <f t="shared" si="123"/>
        <v xml:space="preserve"> </v>
      </c>
      <c r="AB193" s="75"/>
    </row>
    <row r="194" spans="2:28" ht="29.25" customHeight="1">
      <c r="B194" s="7"/>
      <c r="C194" s="308" t="s">
        <v>182</v>
      </c>
      <c r="D194" s="310"/>
      <c r="E194" s="312"/>
      <c r="F194" s="312"/>
      <c r="G194" s="312"/>
      <c r="H194" s="312"/>
      <c r="I194" s="74"/>
      <c r="J194" s="74">
        <f t="shared" si="107"/>
        <v>0</v>
      </c>
      <c r="K194" s="74">
        <f t="shared" si="108"/>
        <v>0</v>
      </c>
      <c r="L194" s="74">
        <f t="shared" si="109"/>
        <v>0</v>
      </c>
      <c r="M194" s="74">
        <f t="shared" si="110"/>
        <v>0</v>
      </c>
      <c r="N194" s="74">
        <f t="shared" si="111"/>
        <v>0</v>
      </c>
      <c r="O194" s="74">
        <f t="shared" si="112"/>
        <v>0</v>
      </c>
      <c r="P194" s="74">
        <f t="shared" si="113"/>
        <v>0</v>
      </c>
      <c r="Q194" s="74">
        <f t="shared" si="114"/>
        <v>0</v>
      </c>
      <c r="R194" s="74">
        <f t="shared" si="115"/>
        <v>0</v>
      </c>
      <c r="S194" s="74">
        <f t="shared" si="116"/>
        <v>0</v>
      </c>
      <c r="T194" s="74">
        <f t="shared" si="117"/>
        <v>0</v>
      </c>
      <c r="U194" s="74">
        <f t="shared" si="118"/>
        <v>0</v>
      </c>
      <c r="V194" s="74">
        <f t="shared" si="119"/>
        <v>0</v>
      </c>
      <c r="W194" s="74">
        <f t="shared" si="120"/>
        <v>0</v>
      </c>
      <c r="X194" s="74">
        <f t="shared" si="121"/>
        <v>0</v>
      </c>
      <c r="Y194" s="74">
        <f t="shared" si="122"/>
        <v>0</v>
      </c>
      <c r="Z194" s="74">
        <f t="shared" si="123"/>
        <v>0</v>
      </c>
      <c r="AB194" s="75"/>
    </row>
    <row r="195" spans="2:28" ht="29.25" customHeight="1">
      <c r="B195" s="7"/>
      <c r="C195" s="309"/>
      <c r="D195" s="311"/>
      <c r="E195" s="313"/>
      <c r="F195" s="313"/>
      <c r="G195" s="313"/>
      <c r="H195" s="313"/>
      <c r="I195" s="76" t="s">
        <v>43</v>
      </c>
      <c r="J195" s="76" t="str">
        <f t="shared" si="107"/>
        <v xml:space="preserve"> </v>
      </c>
      <c r="K195" s="76" t="str">
        <f t="shared" si="108"/>
        <v xml:space="preserve"> </v>
      </c>
      <c r="L195" s="76" t="str">
        <f t="shared" si="109"/>
        <v xml:space="preserve"> </v>
      </c>
      <c r="M195" s="76" t="str">
        <f t="shared" si="110"/>
        <v xml:space="preserve"> </v>
      </c>
      <c r="N195" s="76" t="str">
        <f t="shared" si="111"/>
        <v xml:space="preserve"> </v>
      </c>
      <c r="O195" s="76" t="str">
        <f t="shared" si="112"/>
        <v xml:space="preserve"> </v>
      </c>
      <c r="P195" s="76" t="str">
        <f t="shared" si="113"/>
        <v xml:space="preserve"> </v>
      </c>
      <c r="Q195" s="76" t="str">
        <f t="shared" si="114"/>
        <v xml:space="preserve"> </v>
      </c>
      <c r="R195" s="76" t="str">
        <f t="shared" si="115"/>
        <v xml:space="preserve"> </v>
      </c>
      <c r="S195" s="76" t="str">
        <f t="shared" si="116"/>
        <v xml:space="preserve"> </v>
      </c>
      <c r="T195" s="76" t="str">
        <f t="shared" si="117"/>
        <v xml:space="preserve"> </v>
      </c>
      <c r="U195" s="76" t="str">
        <f t="shared" si="118"/>
        <v xml:space="preserve"> </v>
      </c>
      <c r="V195" s="76" t="str">
        <f t="shared" si="119"/>
        <v xml:space="preserve"> </v>
      </c>
      <c r="W195" s="76" t="str">
        <f t="shared" si="120"/>
        <v xml:space="preserve"> </v>
      </c>
      <c r="X195" s="76" t="str">
        <f t="shared" si="121"/>
        <v xml:space="preserve"> </v>
      </c>
      <c r="Y195" s="76" t="str">
        <f t="shared" si="122"/>
        <v xml:space="preserve"> </v>
      </c>
      <c r="Z195" s="76" t="str">
        <f t="shared" si="123"/>
        <v xml:space="preserve"> </v>
      </c>
      <c r="AB195" s="75"/>
    </row>
    <row r="196" spans="2:28" ht="29.25" customHeight="1">
      <c r="B196" s="7"/>
      <c r="C196" s="308" t="s">
        <v>183</v>
      </c>
      <c r="D196" s="310"/>
      <c r="E196" s="312"/>
      <c r="F196" s="312"/>
      <c r="G196" s="312"/>
      <c r="H196" s="312"/>
      <c r="I196" s="74"/>
      <c r="J196" s="74">
        <f t="shared" si="107"/>
        <v>0</v>
      </c>
      <c r="K196" s="74">
        <f t="shared" si="108"/>
        <v>0</v>
      </c>
      <c r="L196" s="74">
        <f t="shared" si="109"/>
        <v>0</v>
      </c>
      <c r="M196" s="74">
        <f t="shared" si="110"/>
        <v>0</v>
      </c>
      <c r="N196" s="74">
        <f t="shared" si="111"/>
        <v>0</v>
      </c>
      <c r="O196" s="74">
        <f t="shared" si="112"/>
        <v>0</v>
      </c>
      <c r="P196" s="74">
        <f t="shared" si="113"/>
        <v>0</v>
      </c>
      <c r="Q196" s="74">
        <f t="shared" si="114"/>
        <v>0</v>
      </c>
      <c r="R196" s="74">
        <f t="shared" si="115"/>
        <v>0</v>
      </c>
      <c r="S196" s="74">
        <f t="shared" si="116"/>
        <v>0</v>
      </c>
      <c r="T196" s="74">
        <f t="shared" si="117"/>
        <v>0</v>
      </c>
      <c r="U196" s="74">
        <f t="shared" si="118"/>
        <v>0</v>
      </c>
      <c r="V196" s="74">
        <f t="shared" si="119"/>
        <v>0</v>
      </c>
      <c r="W196" s="74">
        <f t="shared" si="120"/>
        <v>0</v>
      </c>
      <c r="X196" s="74">
        <f t="shared" si="121"/>
        <v>0</v>
      </c>
      <c r="Y196" s="74">
        <f t="shared" si="122"/>
        <v>0</v>
      </c>
      <c r="Z196" s="74">
        <f t="shared" si="123"/>
        <v>0</v>
      </c>
      <c r="AB196" s="75"/>
    </row>
    <row r="197" spans="2:28" ht="29.25" customHeight="1">
      <c r="B197" s="7"/>
      <c r="C197" s="309"/>
      <c r="D197" s="311"/>
      <c r="E197" s="313"/>
      <c r="F197" s="313"/>
      <c r="G197" s="313"/>
      <c r="H197" s="313"/>
      <c r="I197" s="76" t="s">
        <v>43</v>
      </c>
      <c r="J197" s="76" t="str">
        <f t="shared" si="107"/>
        <v xml:space="preserve"> </v>
      </c>
      <c r="K197" s="76" t="str">
        <f t="shared" si="108"/>
        <v xml:space="preserve"> </v>
      </c>
      <c r="L197" s="76" t="str">
        <f t="shared" si="109"/>
        <v xml:space="preserve"> </v>
      </c>
      <c r="M197" s="76" t="str">
        <f t="shared" si="110"/>
        <v xml:space="preserve"> </v>
      </c>
      <c r="N197" s="76" t="str">
        <f t="shared" si="111"/>
        <v xml:space="preserve"> </v>
      </c>
      <c r="O197" s="76" t="str">
        <f t="shared" si="112"/>
        <v xml:space="preserve"> </v>
      </c>
      <c r="P197" s="76" t="str">
        <f t="shared" si="113"/>
        <v xml:space="preserve"> </v>
      </c>
      <c r="Q197" s="76" t="str">
        <f t="shared" si="114"/>
        <v xml:space="preserve"> </v>
      </c>
      <c r="R197" s="76" t="str">
        <f t="shared" si="115"/>
        <v xml:space="preserve"> </v>
      </c>
      <c r="S197" s="76" t="str">
        <f t="shared" si="116"/>
        <v xml:space="preserve"> </v>
      </c>
      <c r="T197" s="76" t="str">
        <f t="shared" si="117"/>
        <v xml:space="preserve"> </v>
      </c>
      <c r="U197" s="76" t="str">
        <f t="shared" si="118"/>
        <v xml:space="preserve"> </v>
      </c>
      <c r="V197" s="76" t="str">
        <f t="shared" si="119"/>
        <v xml:space="preserve"> </v>
      </c>
      <c r="W197" s="76" t="str">
        <f t="shared" si="120"/>
        <v xml:space="preserve"> </v>
      </c>
      <c r="X197" s="76" t="str">
        <f t="shared" si="121"/>
        <v xml:space="preserve"> </v>
      </c>
      <c r="Y197" s="76" t="str">
        <f t="shared" si="122"/>
        <v xml:space="preserve"> </v>
      </c>
      <c r="Z197" s="76" t="str">
        <f t="shared" si="123"/>
        <v xml:space="preserve"> </v>
      </c>
      <c r="AB197" s="75"/>
    </row>
    <row r="198" spans="2:28" ht="29.25" customHeight="1">
      <c r="B198" s="7"/>
      <c r="C198" s="308" t="s">
        <v>184</v>
      </c>
      <c r="D198" s="310"/>
      <c r="E198" s="312"/>
      <c r="F198" s="312"/>
      <c r="G198" s="312"/>
      <c r="H198" s="312"/>
      <c r="I198" s="74"/>
      <c r="J198" s="74">
        <f t="shared" si="107"/>
        <v>0</v>
      </c>
      <c r="K198" s="74">
        <f t="shared" si="108"/>
        <v>0</v>
      </c>
      <c r="L198" s="74">
        <f t="shared" si="109"/>
        <v>0</v>
      </c>
      <c r="M198" s="74">
        <f t="shared" si="110"/>
        <v>0</v>
      </c>
      <c r="N198" s="74">
        <f t="shared" si="111"/>
        <v>0</v>
      </c>
      <c r="O198" s="74">
        <f t="shared" si="112"/>
        <v>0</v>
      </c>
      <c r="P198" s="74">
        <f t="shared" si="113"/>
        <v>0</v>
      </c>
      <c r="Q198" s="74">
        <f t="shared" si="114"/>
        <v>0</v>
      </c>
      <c r="R198" s="74">
        <f t="shared" si="115"/>
        <v>0</v>
      </c>
      <c r="S198" s="74">
        <f t="shared" si="116"/>
        <v>0</v>
      </c>
      <c r="T198" s="74">
        <f t="shared" si="117"/>
        <v>0</v>
      </c>
      <c r="U198" s="74">
        <f t="shared" si="118"/>
        <v>0</v>
      </c>
      <c r="V198" s="74">
        <f t="shared" si="119"/>
        <v>0</v>
      </c>
      <c r="W198" s="74">
        <f t="shared" si="120"/>
        <v>0</v>
      </c>
      <c r="X198" s="74">
        <f t="shared" si="121"/>
        <v>0</v>
      </c>
      <c r="Y198" s="74">
        <f t="shared" si="122"/>
        <v>0</v>
      </c>
      <c r="Z198" s="74">
        <f t="shared" si="123"/>
        <v>0</v>
      </c>
      <c r="AB198" s="75"/>
    </row>
    <row r="199" spans="2:28" ht="29.25" customHeight="1">
      <c r="B199" s="7"/>
      <c r="C199" s="309"/>
      <c r="D199" s="311"/>
      <c r="E199" s="313"/>
      <c r="F199" s="313"/>
      <c r="G199" s="313"/>
      <c r="H199" s="313"/>
      <c r="I199" s="76" t="s">
        <v>43</v>
      </c>
      <c r="J199" s="76" t="str">
        <f t="shared" si="107"/>
        <v xml:space="preserve"> </v>
      </c>
      <c r="K199" s="76" t="str">
        <f t="shared" si="108"/>
        <v xml:space="preserve"> </v>
      </c>
      <c r="L199" s="76" t="str">
        <f t="shared" si="109"/>
        <v xml:space="preserve"> </v>
      </c>
      <c r="M199" s="76" t="str">
        <f t="shared" si="110"/>
        <v xml:space="preserve"> </v>
      </c>
      <c r="N199" s="76" t="str">
        <f t="shared" si="111"/>
        <v xml:space="preserve"> </v>
      </c>
      <c r="O199" s="76" t="str">
        <f t="shared" si="112"/>
        <v xml:space="preserve"> </v>
      </c>
      <c r="P199" s="76" t="str">
        <f t="shared" si="113"/>
        <v xml:space="preserve"> </v>
      </c>
      <c r="Q199" s="76" t="str">
        <f t="shared" si="114"/>
        <v xml:space="preserve"> </v>
      </c>
      <c r="R199" s="76" t="str">
        <f t="shared" si="115"/>
        <v xml:space="preserve"> </v>
      </c>
      <c r="S199" s="76" t="str">
        <f t="shared" si="116"/>
        <v xml:space="preserve"> </v>
      </c>
      <c r="T199" s="76" t="str">
        <f t="shared" si="117"/>
        <v xml:space="preserve"> </v>
      </c>
      <c r="U199" s="76" t="str">
        <f t="shared" si="118"/>
        <v xml:space="preserve"> </v>
      </c>
      <c r="V199" s="76" t="str">
        <f t="shared" si="119"/>
        <v xml:space="preserve"> </v>
      </c>
      <c r="W199" s="76" t="str">
        <f t="shared" si="120"/>
        <v xml:space="preserve"> </v>
      </c>
      <c r="X199" s="76" t="str">
        <f t="shared" si="121"/>
        <v xml:space="preserve"> </v>
      </c>
      <c r="Y199" s="76" t="str">
        <f t="shared" si="122"/>
        <v xml:space="preserve"> </v>
      </c>
      <c r="Z199" s="76" t="str">
        <f t="shared" si="123"/>
        <v xml:space="preserve"> </v>
      </c>
      <c r="AB199" s="75"/>
    </row>
    <row r="200" spans="2:28" ht="29.25" customHeight="1">
      <c r="B200" s="7"/>
      <c r="C200" s="308" t="s">
        <v>185</v>
      </c>
      <c r="D200" s="310"/>
      <c r="E200" s="312"/>
      <c r="F200" s="312"/>
      <c r="G200" s="312"/>
      <c r="H200" s="312"/>
      <c r="I200" s="74"/>
      <c r="J200" s="74">
        <f t="shared" si="107"/>
        <v>0</v>
      </c>
      <c r="K200" s="74">
        <f t="shared" si="108"/>
        <v>0</v>
      </c>
      <c r="L200" s="74">
        <f t="shared" si="109"/>
        <v>0</v>
      </c>
      <c r="M200" s="74">
        <f t="shared" si="110"/>
        <v>0</v>
      </c>
      <c r="N200" s="74">
        <f t="shared" si="111"/>
        <v>0</v>
      </c>
      <c r="O200" s="74">
        <f t="shared" si="112"/>
        <v>0</v>
      </c>
      <c r="P200" s="74">
        <f t="shared" si="113"/>
        <v>0</v>
      </c>
      <c r="Q200" s="74">
        <f t="shared" si="114"/>
        <v>0</v>
      </c>
      <c r="R200" s="74">
        <f t="shared" si="115"/>
        <v>0</v>
      </c>
      <c r="S200" s="74">
        <f t="shared" si="116"/>
        <v>0</v>
      </c>
      <c r="T200" s="74">
        <f t="shared" si="117"/>
        <v>0</v>
      </c>
      <c r="U200" s="74">
        <f t="shared" si="118"/>
        <v>0</v>
      </c>
      <c r="V200" s="74">
        <f t="shared" si="119"/>
        <v>0</v>
      </c>
      <c r="W200" s="74">
        <f t="shared" si="120"/>
        <v>0</v>
      </c>
      <c r="X200" s="74">
        <f t="shared" si="121"/>
        <v>0</v>
      </c>
      <c r="Y200" s="74">
        <f t="shared" si="122"/>
        <v>0</v>
      </c>
      <c r="Z200" s="74">
        <f t="shared" si="123"/>
        <v>0</v>
      </c>
      <c r="AB200" s="75"/>
    </row>
    <row r="201" spans="2:28" ht="29.25" customHeight="1">
      <c r="B201" s="7"/>
      <c r="C201" s="309"/>
      <c r="D201" s="311"/>
      <c r="E201" s="313"/>
      <c r="F201" s="313"/>
      <c r="G201" s="313"/>
      <c r="H201" s="313"/>
      <c r="I201" s="76" t="s">
        <v>43</v>
      </c>
      <c r="J201" s="76" t="str">
        <f t="shared" si="107"/>
        <v xml:space="preserve"> </v>
      </c>
      <c r="K201" s="76" t="str">
        <f t="shared" si="108"/>
        <v xml:space="preserve"> </v>
      </c>
      <c r="L201" s="76" t="str">
        <f t="shared" si="109"/>
        <v xml:space="preserve"> </v>
      </c>
      <c r="M201" s="76" t="str">
        <f t="shared" si="110"/>
        <v xml:space="preserve"> </v>
      </c>
      <c r="N201" s="76" t="str">
        <f t="shared" si="111"/>
        <v xml:space="preserve"> </v>
      </c>
      <c r="O201" s="76" t="str">
        <f t="shared" si="112"/>
        <v xml:space="preserve"> </v>
      </c>
      <c r="P201" s="76" t="str">
        <f t="shared" si="113"/>
        <v xml:space="preserve"> </v>
      </c>
      <c r="Q201" s="76" t="str">
        <f t="shared" si="114"/>
        <v xml:space="preserve"> </v>
      </c>
      <c r="R201" s="76" t="str">
        <f t="shared" si="115"/>
        <v xml:space="preserve"> </v>
      </c>
      <c r="S201" s="76" t="str">
        <f t="shared" si="116"/>
        <v xml:space="preserve"> </v>
      </c>
      <c r="T201" s="76" t="str">
        <f t="shared" si="117"/>
        <v xml:space="preserve"> </v>
      </c>
      <c r="U201" s="76" t="str">
        <f t="shared" si="118"/>
        <v xml:space="preserve"> </v>
      </c>
      <c r="V201" s="76" t="str">
        <f t="shared" si="119"/>
        <v xml:space="preserve"> </v>
      </c>
      <c r="W201" s="76" t="str">
        <f t="shared" si="120"/>
        <v xml:space="preserve"> </v>
      </c>
      <c r="X201" s="76" t="str">
        <f t="shared" si="121"/>
        <v xml:space="preserve"> </v>
      </c>
      <c r="Y201" s="76" t="str">
        <f t="shared" si="122"/>
        <v xml:space="preserve"> </v>
      </c>
      <c r="Z201" s="76" t="str">
        <f t="shared" si="123"/>
        <v xml:space="preserve"> </v>
      </c>
      <c r="AB201" s="75"/>
    </row>
    <row r="202" spans="2:28" ht="17.25" customHeight="1">
      <c r="B202" s="7"/>
      <c r="C202" s="83"/>
      <c r="D202" s="58"/>
      <c r="E202" s="92"/>
      <c r="F202" s="92"/>
      <c r="G202" s="92"/>
      <c r="H202" s="92"/>
      <c r="I202" s="93"/>
      <c r="J202" s="93"/>
      <c r="K202" s="93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</row>
    <row r="203" spans="2:28" ht="33.75" customHeight="1">
      <c r="B203" s="7"/>
      <c r="C203" s="60"/>
      <c r="D203" s="84" t="s">
        <v>186</v>
      </c>
      <c r="E203" s="85"/>
      <c r="F203" s="85"/>
      <c r="G203" s="85"/>
      <c r="H203" s="85"/>
      <c r="I203" s="85"/>
      <c r="J203" s="85"/>
      <c r="K203" s="8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</row>
    <row r="204" spans="2:28" ht="25.5" customHeight="1">
      <c r="B204" s="7"/>
      <c r="C204" s="63"/>
      <c r="D204" s="87" t="s">
        <v>187</v>
      </c>
      <c r="E204" s="88"/>
      <c r="F204" s="88"/>
      <c r="G204" s="88"/>
      <c r="H204" s="88"/>
      <c r="I204" s="88"/>
      <c r="J204" s="88"/>
      <c r="K204" s="89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</row>
    <row r="205" spans="2:28" ht="38.1" customHeight="1">
      <c r="B205" s="7"/>
      <c r="C205" s="314" t="s">
        <v>32</v>
      </c>
      <c r="D205" s="314" t="s">
        <v>33</v>
      </c>
      <c r="E205" s="314" t="s">
        <v>34</v>
      </c>
      <c r="F205" s="314" t="str">
        <f>F$25</f>
        <v>Status der 
Umsetzung</v>
      </c>
      <c r="G205" s="314" t="s">
        <v>36</v>
      </c>
      <c r="H205" s="314" t="s">
        <v>37</v>
      </c>
      <c r="I205" s="67" t="str">
        <f>I25</f>
        <v/>
      </c>
      <c r="J205" s="67" t="str">
        <f>J25</f>
        <v/>
      </c>
      <c r="K205" s="67" t="str">
        <f>K25</f>
        <v/>
      </c>
      <c r="L205" s="67" t="str">
        <f>L25</f>
        <v>Ziele CO2 &amp; Kompetenzen</v>
      </c>
      <c r="M205" s="67" t="str">
        <f>M25</f>
        <v/>
      </c>
      <c r="N205" s="67" t="str">
        <f t="shared" ref="N205:Z205" si="124">N25</f>
        <v/>
      </c>
      <c r="O205" s="67" t="str">
        <f t="shared" si="124"/>
        <v/>
      </c>
      <c r="P205" s="67" t="str">
        <f t="shared" si="124"/>
        <v/>
      </c>
      <c r="Q205" s="67" t="str">
        <f t="shared" si="124"/>
        <v/>
      </c>
      <c r="R205" s="67" t="str">
        <f t="shared" si="124"/>
        <v/>
      </c>
      <c r="S205" s="67" t="str">
        <f t="shared" si="124"/>
        <v/>
      </c>
      <c r="T205" s="67" t="str">
        <f t="shared" si="124"/>
        <v/>
      </c>
      <c r="U205" s="67" t="str">
        <f t="shared" si="124"/>
        <v/>
      </c>
      <c r="V205" s="67" t="str">
        <f t="shared" si="124"/>
        <v/>
      </c>
      <c r="W205" s="67" t="str">
        <f t="shared" si="124"/>
        <v/>
      </c>
      <c r="X205" s="67" t="str">
        <f t="shared" si="124"/>
        <v/>
      </c>
      <c r="Y205" s="67" t="str">
        <f t="shared" si="124"/>
        <v/>
      </c>
      <c r="Z205" s="67" t="str">
        <f t="shared" si="124"/>
        <v/>
      </c>
    </row>
    <row r="206" spans="2:28" ht="14.25" customHeight="1">
      <c r="B206" s="7"/>
      <c r="C206" s="314"/>
      <c r="D206" s="314"/>
      <c r="E206" s="314"/>
      <c r="F206" s="314"/>
      <c r="G206" s="314"/>
      <c r="H206" s="314"/>
      <c r="I206" s="68">
        <f>$I$9</f>
        <v>2019</v>
      </c>
      <c r="J206" s="68">
        <f>J$9</f>
        <v>2022</v>
      </c>
      <c r="K206" s="68">
        <f>K$9</f>
        <v>2022</v>
      </c>
      <c r="L206" s="68">
        <f>L$9</f>
        <v>2024</v>
      </c>
      <c r="M206" s="68">
        <f>L206+2</f>
        <v>2026</v>
      </c>
      <c r="N206" s="68">
        <f>M206+2</f>
        <v>2028</v>
      </c>
      <c r="O206" s="68">
        <f>N206+2</f>
        <v>2030</v>
      </c>
      <c r="P206" s="68">
        <f>O206+2</f>
        <v>2032</v>
      </c>
      <c r="Q206" s="68">
        <f t="shared" ref="Q206:V206" si="125">P206+2</f>
        <v>2034</v>
      </c>
      <c r="R206" s="68">
        <f t="shared" si="125"/>
        <v>2036</v>
      </c>
      <c r="S206" s="68">
        <f t="shared" si="125"/>
        <v>2038</v>
      </c>
      <c r="T206" s="68">
        <f t="shared" si="125"/>
        <v>2040</v>
      </c>
      <c r="U206" s="68">
        <f t="shared" si="125"/>
        <v>2042</v>
      </c>
      <c r="V206" s="68">
        <f t="shared" si="125"/>
        <v>2044</v>
      </c>
      <c r="W206" s="68">
        <f>V206+2</f>
        <v>2046</v>
      </c>
      <c r="X206" s="68">
        <f>W206+2</f>
        <v>2048</v>
      </c>
      <c r="Y206" s="68">
        <f>X206+2</f>
        <v>2050</v>
      </c>
      <c r="Z206" s="68">
        <f>Y206+2</f>
        <v>2052</v>
      </c>
    </row>
    <row r="207" spans="2:28" ht="24" customHeight="1">
      <c r="B207" s="7"/>
      <c r="C207" s="97" t="s">
        <v>43</v>
      </c>
      <c r="D207" s="71"/>
      <c r="E207" s="71"/>
      <c r="F207" s="71"/>
      <c r="G207" s="71"/>
      <c r="H207" s="91" t="s">
        <v>38</v>
      </c>
      <c r="I207" s="73">
        <f t="shared" ref="I207:Z207" si="126">SUM(I208:I237)</f>
        <v>0</v>
      </c>
      <c r="J207" s="73">
        <f t="shared" si="126"/>
        <v>0</v>
      </c>
      <c r="K207" s="73">
        <f t="shared" si="126"/>
        <v>0</v>
      </c>
      <c r="L207" s="73">
        <f t="shared" si="126"/>
        <v>0</v>
      </c>
      <c r="M207" s="73">
        <f t="shared" si="126"/>
        <v>0</v>
      </c>
      <c r="N207" s="73">
        <f t="shared" si="126"/>
        <v>0</v>
      </c>
      <c r="O207" s="73">
        <f t="shared" si="126"/>
        <v>0</v>
      </c>
      <c r="P207" s="73">
        <f t="shared" si="126"/>
        <v>0</v>
      </c>
      <c r="Q207" s="73">
        <f t="shared" si="126"/>
        <v>0</v>
      </c>
      <c r="R207" s="73">
        <f t="shared" si="126"/>
        <v>0</v>
      </c>
      <c r="S207" s="73">
        <f t="shared" si="126"/>
        <v>0</v>
      </c>
      <c r="T207" s="73">
        <f t="shared" si="126"/>
        <v>0</v>
      </c>
      <c r="U207" s="73">
        <f t="shared" si="126"/>
        <v>0</v>
      </c>
      <c r="V207" s="73">
        <f t="shared" si="126"/>
        <v>0</v>
      </c>
      <c r="W207" s="73">
        <f t="shared" si="126"/>
        <v>0</v>
      </c>
      <c r="X207" s="73">
        <f t="shared" si="126"/>
        <v>0</v>
      </c>
      <c r="Y207" s="73">
        <f t="shared" si="126"/>
        <v>0</v>
      </c>
      <c r="Z207" s="73">
        <f t="shared" si="126"/>
        <v>0</v>
      </c>
    </row>
    <row r="208" spans="2:28" ht="29.25" customHeight="1">
      <c r="B208" s="7"/>
      <c r="C208" s="308" t="s">
        <v>188</v>
      </c>
      <c r="D208" s="310" t="s">
        <v>189</v>
      </c>
      <c r="E208" s="312">
        <v>2020</v>
      </c>
      <c r="F208" s="312" t="s">
        <v>2</v>
      </c>
      <c r="G208" s="312" t="s">
        <v>165</v>
      </c>
      <c r="H208" s="312"/>
      <c r="I208" s="74"/>
      <c r="J208" s="74">
        <f t="shared" ref="J208:J237" si="127">I208</f>
        <v>0</v>
      </c>
      <c r="K208" s="74">
        <f t="shared" ref="K208:K237" si="128">J208</f>
        <v>0</v>
      </c>
      <c r="L208" s="74">
        <f t="shared" ref="L208:L237" si="129">K208</f>
        <v>0</v>
      </c>
      <c r="M208" s="74">
        <f t="shared" ref="M208:M237" si="130">L208</f>
        <v>0</v>
      </c>
      <c r="N208" s="74">
        <f t="shared" ref="N208:N237" si="131">M208</f>
        <v>0</v>
      </c>
      <c r="O208" s="74">
        <f t="shared" ref="O208:O237" si="132">N208</f>
        <v>0</v>
      </c>
      <c r="P208" s="74">
        <f t="shared" ref="P208:P237" si="133">O208</f>
        <v>0</v>
      </c>
      <c r="Q208" s="74">
        <f t="shared" ref="Q208:Q237" si="134">P208</f>
        <v>0</v>
      </c>
      <c r="R208" s="74">
        <f t="shared" ref="R208:R237" si="135">Q208</f>
        <v>0</v>
      </c>
      <c r="S208" s="74">
        <f t="shared" ref="S208:S237" si="136">R208</f>
        <v>0</v>
      </c>
      <c r="T208" s="74">
        <f t="shared" ref="T208:T237" si="137">S208</f>
        <v>0</v>
      </c>
      <c r="U208" s="74">
        <f t="shared" ref="U208:U237" si="138">T208</f>
        <v>0</v>
      </c>
      <c r="V208" s="74">
        <f t="shared" ref="V208:V237" si="139">U208</f>
        <v>0</v>
      </c>
      <c r="W208" s="74">
        <f t="shared" ref="W208:W237" si="140">V208</f>
        <v>0</v>
      </c>
      <c r="X208" s="74">
        <f t="shared" ref="X208:X237" si="141">W208</f>
        <v>0</v>
      </c>
      <c r="Y208" s="74">
        <f t="shared" ref="Y208:Y237" si="142">X208</f>
        <v>0</v>
      </c>
      <c r="Z208" s="74">
        <f t="shared" ref="Z208:Z237" si="143">Y208</f>
        <v>0</v>
      </c>
      <c r="AB208" s="75"/>
    </row>
    <row r="209" spans="2:28" ht="29.25" customHeight="1">
      <c r="B209" s="7"/>
      <c r="C209" s="309"/>
      <c r="D209" s="311"/>
      <c r="E209" s="313"/>
      <c r="F209" s="313"/>
      <c r="G209" s="313"/>
      <c r="H209" s="313"/>
      <c r="I209" s="76" t="s">
        <v>43</v>
      </c>
      <c r="J209" s="76" t="str">
        <f t="shared" si="127"/>
        <v xml:space="preserve"> </v>
      </c>
      <c r="K209" s="76" t="str">
        <f t="shared" si="128"/>
        <v xml:space="preserve"> </v>
      </c>
      <c r="L209" s="76" t="str">
        <f t="shared" si="129"/>
        <v xml:space="preserve"> </v>
      </c>
      <c r="M209" s="76" t="str">
        <f t="shared" si="130"/>
        <v xml:space="preserve"> </v>
      </c>
      <c r="N209" s="76" t="str">
        <f t="shared" si="131"/>
        <v xml:space="preserve"> </v>
      </c>
      <c r="O209" s="76" t="str">
        <f t="shared" si="132"/>
        <v xml:space="preserve"> </v>
      </c>
      <c r="P209" s="76" t="str">
        <f t="shared" si="133"/>
        <v xml:space="preserve"> </v>
      </c>
      <c r="Q209" s="76" t="str">
        <f t="shared" si="134"/>
        <v xml:space="preserve"> </v>
      </c>
      <c r="R209" s="76" t="str">
        <f t="shared" si="135"/>
        <v xml:space="preserve"> </v>
      </c>
      <c r="S209" s="76" t="str">
        <f t="shared" si="136"/>
        <v xml:space="preserve"> </v>
      </c>
      <c r="T209" s="76" t="str">
        <f t="shared" si="137"/>
        <v xml:space="preserve"> </v>
      </c>
      <c r="U209" s="76" t="str">
        <f t="shared" si="138"/>
        <v xml:space="preserve"> </v>
      </c>
      <c r="V209" s="76" t="str">
        <f t="shared" si="139"/>
        <v xml:space="preserve"> </v>
      </c>
      <c r="W209" s="76" t="str">
        <f t="shared" si="140"/>
        <v xml:space="preserve"> </v>
      </c>
      <c r="X209" s="76" t="str">
        <f t="shared" si="141"/>
        <v xml:space="preserve"> </v>
      </c>
      <c r="Y209" s="76" t="str">
        <f t="shared" si="142"/>
        <v xml:space="preserve"> </v>
      </c>
      <c r="Z209" s="76" t="str">
        <f t="shared" si="143"/>
        <v xml:space="preserve"> </v>
      </c>
      <c r="AB209" s="75"/>
    </row>
    <row r="210" spans="2:28" ht="29.25" customHeight="1">
      <c r="B210" s="7"/>
      <c r="C210" s="308" t="s">
        <v>190</v>
      </c>
      <c r="D210" s="310"/>
      <c r="E210" s="312"/>
      <c r="F210" s="312"/>
      <c r="G210" s="312"/>
      <c r="H210" s="312"/>
      <c r="I210" s="74"/>
      <c r="J210" s="74">
        <f t="shared" si="127"/>
        <v>0</v>
      </c>
      <c r="K210" s="74">
        <f t="shared" si="128"/>
        <v>0</v>
      </c>
      <c r="L210" s="74">
        <f t="shared" si="129"/>
        <v>0</v>
      </c>
      <c r="M210" s="74">
        <f t="shared" si="130"/>
        <v>0</v>
      </c>
      <c r="N210" s="74">
        <f t="shared" si="131"/>
        <v>0</v>
      </c>
      <c r="O210" s="74">
        <f t="shared" si="132"/>
        <v>0</v>
      </c>
      <c r="P210" s="74">
        <f t="shared" si="133"/>
        <v>0</v>
      </c>
      <c r="Q210" s="74">
        <f t="shared" si="134"/>
        <v>0</v>
      </c>
      <c r="R210" s="74">
        <f t="shared" si="135"/>
        <v>0</v>
      </c>
      <c r="S210" s="74">
        <f t="shared" si="136"/>
        <v>0</v>
      </c>
      <c r="T210" s="74">
        <f t="shared" si="137"/>
        <v>0</v>
      </c>
      <c r="U210" s="74">
        <f t="shared" si="138"/>
        <v>0</v>
      </c>
      <c r="V210" s="74">
        <f t="shared" si="139"/>
        <v>0</v>
      </c>
      <c r="W210" s="74">
        <f t="shared" si="140"/>
        <v>0</v>
      </c>
      <c r="X210" s="74">
        <f t="shared" si="141"/>
        <v>0</v>
      </c>
      <c r="Y210" s="74">
        <f t="shared" si="142"/>
        <v>0</v>
      </c>
      <c r="Z210" s="74">
        <f t="shared" si="143"/>
        <v>0</v>
      </c>
      <c r="AB210" s="75"/>
    </row>
    <row r="211" spans="2:28" ht="29.25" customHeight="1">
      <c r="B211" s="7"/>
      <c r="C211" s="309"/>
      <c r="D211" s="311"/>
      <c r="E211" s="313"/>
      <c r="F211" s="313"/>
      <c r="G211" s="313"/>
      <c r="H211" s="313"/>
      <c r="I211" s="76" t="s">
        <v>43</v>
      </c>
      <c r="J211" s="76" t="str">
        <f t="shared" si="127"/>
        <v xml:space="preserve"> </v>
      </c>
      <c r="K211" s="76" t="str">
        <f t="shared" si="128"/>
        <v xml:space="preserve"> </v>
      </c>
      <c r="L211" s="76" t="str">
        <f t="shared" si="129"/>
        <v xml:space="preserve"> </v>
      </c>
      <c r="M211" s="76" t="str">
        <f t="shared" si="130"/>
        <v xml:space="preserve"> </v>
      </c>
      <c r="N211" s="76" t="str">
        <f t="shared" si="131"/>
        <v xml:space="preserve"> </v>
      </c>
      <c r="O211" s="76" t="str">
        <f t="shared" si="132"/>
        <v xml:space="preserve"> </v>
      </c>
      <c r="P211" s="76" t="str">
        <f t="shared" si="133"/>
        <v xml:space="preserve"> </v>
      </c>
      <c r="Q211" s="76" t="str">
        <f t="shared" si="134"/>
        <v xml:space="preserve"> </v>
      </c>
      <c r="R211" s="76" t="str">
        <f t="shared" si="135"/>
        <v xml:space="preserve"> </v>
      </c>
      <c r="S211" s="76" t="str">
        <f t="shared" si="136"/>
        <v xml:space="preserve"> </v>
      </c>
      <c r="T211" s="76" t="str">
        <f t="shared" si="137"/>
        <v xml:space="preserve"> </v>
      </c>
      <c r="U211" s="76" t="str">
        <f t="shared" si="138"/>
        <v xml:space="preserve"> </v>
      </c>
      <c r="V211" s="76" t="str">
        <f t="shared" si="139"/>
        <v xml:space="preserve"> </v>
      </c>
      <c r="W211" s="76" t="str">
        <f t="shared" si="140"/>
        <v xml:space="preserve"> </v>
      </c>
      <c r="X211" s="76" t="str">
        <f t="shared" si="141"/>
        <v xml:space="preserve"> </v>
      </c>
      <c r="Y211" s="76" t="str">
        <f t="shared" si="142"/>
        <v xml:space="preserve"> </v>
      </c>
      <c r="Z211" s="76" t="str">
        <f t="shared" si="143"/>
        <v xml:space="preserve"> </v>
      </c>
      <c r="AB211" s="75"/>
    </row>
    <row r="212" spans="2:28" ht="29.25" customHeight="1">
      <c r="B212" s="7"/>
      <c r="C212" s="308" t="s">
        <v>191</v>
      </c>
      <c r="D212" s="310"/>
      <c r="E212" s="312"/>
      <c r="F212" s="312"/>
      <c r="G212" s="312"/>
      <c r="H212" s="312"/>
      <c r="I212" s="74"/>
      <c r="J212" s="74">
        <f t="shared" si="127"/>
        <v>0</v>
      </c>
      <c r="K212" s="74">
        <f t="shared" si="128"/>
        <v>0</v>
      </c>
      <c r="L212" s="74">
        <f t="shared" si="129"/>
        <v>0</v>
      </c>
      <c r="M212" s="74">
        <f t="shared" si="130"/>
        <v>0</v>
      </c>
      <c r="N212" s="74">
        <f t="shared" si="131"/>
        <v>0</v>
      </c>
      <c r="O212" s="74">
        <f t="shared" si="132"/>
        <v>0</v>
      </c>
      <c r="P212" s="74">
        <f t="shared" si="133"/>
        <v>0</v>
      </c>
      <c r="Q212" s="74">
        <f t="shared" si="134"/>
        <v>0</v>
      </c>
      <c r="R212" s="74">
        <f t="shared" si="135"/>
        <v>0</v>
      </c>
      <c r="S212" s="74">
        <f t="shared" si="136"/>
        <v>0</v>
      </c>
      <c r="T212" s="74">
        <f t="shared" si="137"/>
        <v>0</v>
      </c>
      <c r="U212" s="74">
        <f t="shared" si="138"/>
        <v>0</v>
      </c>
      <c r="V212" s="74">
        <f t="shared" si="139"/>
        <v>0</v>
      </c>
      <c r="W212" s="74">
        <f t="shared" si="140"/>
        <v>0</v>
      </c>
      <c r="X212" s="74">
        <f t="shared" si="141"/>
        <v>0</v>
      </c>
      <c r="Y212" s="74">
        <f t="shared" si="142"/>
        <v>0</v>
      </c>
      <c r="Z212" s="74">
        <f t="shared" si="143"/>
        <v>0</v>
      </c>
      <c r="AB212" s="75"/>
    </row>
    <row r="213" spans="2:28" ht="29.25" customHeight="1">
      <c r="B213" s="7"/>
      <c r="C213" s="309"/>
      <c r="D213" s="311"/>
      <c r="E213" s="313"/>
      <c r="F213" s="313"/>
      <c r="G213" s="313"/>
      <c r="H213" s="313"/>
      <c r="I213" s="76" t="s">
        <v>43</v>
      </c>
      <c r="J213" s="76" t="str">
        <f t="shared" si="127"/>
        <v xml:space="preserve"> </v>
      </c>
      <c r="K213" s="76" t="str">
        <f t="shared" si="128"/>
        <v xml:space="preserve"> </v>
      </c>
      <c r="L213" s="76" t="str">
        <f t="shared" si="129"/>
        <v xml:space="preserve"> </v>
      </c>
      <c r="M213" s="76" t="str">
        <f t="shared" si="130"/>
        <v xml:space="preserve"> </v>
      </c>
      <c r="N213" s="76" t="str">
        <f t="shared" si="131"/>
        <v xml:space="preserve"> </v>
      </c>
      <c r="O213" s="76" t="str">
        <f t="shared" si="132"/>
        <v xml:space="preserve"> </v>
      </c>
      <c r="P213" s="76" t="str">
        <f t="shared" si="133"/>
        <v xml:space="preserve"> </v>
      </c>
      <c r="Q213" s="76" t="str">
        <f t="shared" si="134"/>
        <v xml:space="preserve"> </v>
      </c>
      <c r="R213" s="76" t="str">
        <f t="shared" si="135"/>
        <v xml:space="preserve"> </v>
      </c>
      <c r="S213" s="76" t="str">
        <f t="shared" si="136"/>
        <v xml:space="preserve"> </v>
      </c>
      <c r="T213" s="76" t="str">
        <f t="shared" si="137"/>
        <v xml:space="preserve"> </v>
      </c>
      <c r="U213" s="76" t="str">
        <f t="shared" si="138"/>
        <v xml:space="preserve"> </v>
      </c>
      <c r="V213" s="76" t="str">
        <f t="shared" si="139"/>
        <v xml:space="preserve"> </v>
      </c>
      <c r="W213" s="76" t="str">
        <f t="shared" si="140"/>
        <v xml:space="preserve"> </v>
      </c>
      <c r="X213" s="76" t="str">
        <f t="shared" si="141"/>
        <v xml:space="preserve"> </v>
      </c>
      <c r="Y213" s="76" t="str">
        <f t="shared" si="142"/>
        <v xml:space="preserve"> </v>
      </c>
      <c r="Z213" s="76" t="str">
        <f t="shared" si="143"/>
        <v xml:space="preserve"> </v>
      </c>
      <c r="AB213" s="75"/>
    </row>
    <row r="214" spans="2:28" ht="29.25" customHeight="1">
      <c r="B214" s="7"/>
      <c r="C214" s="308" t="s">
        <v>192</v>
      </c>
      <c r="D214" s="310"/>
      <c r="E214" s="312"/>
      <c r="F214" s="312"/>
      <c r="G214" s="312"/>
      <c r="H214" s="312"/>
      <c r="I214" s="74"/>
      <c r="J214" s="74">
        <f t="shared" si="127"/>
        <v>0</v>
      </c>
      <c r="K214" s="74">
        <f t="shared" si="128"/>
        <v>0</v>
      </c>
      <c r="L214" s="74">
        <f t="shared" si="129"/>
        <v>0</v>
      </c>
      <c r="M214" s="74">
        <f t="shared" si="130"/>
        <v>0</v>
      </c>
      <c r="N214" s="74">
        <f t="shared" si="131"/>
        <v>0</v>
      </c>
      <c r="O214" s="74">
        <f t="shared" si="132"/>
        <v>0</v>
      </c>
      <c r="P214" s="74">
        <f t="shared" si="133"/>
        <v>0</v>
      </c>
      <c r="Q214" s="74">
        <f t="shared" si="134"/>
        <v>0</v>
      </c>
      <c r="R214" s="74">
        <f t="shared" si="135"/>
        <v>0</v>
      </c>
      <c r="S214" s="74">
        <f t="shared" si="136"/>
        <v>0</v>
      </c>
      <c r="T214" s="74">
        <f t="shared" si="137"/>
        <v>0</v>
      </c>
      <c r="U214" s="74">
        <f t="shared" si="138"/>
        <v>0</v>
      </c>
      <c r="V214" s="74">
        <f t="shared" si="139"/>
        <v>0</v>
      </c>
      <c r="W214" s="74">
        <f t="shared" si="140"/>
        <v>0</v>
      </c>
      <c r="X214" s="74">
        <f t="shared" si="141"/>
        <v>0</v>
      </c>
      <c r="Y214" s="74">
        <f t="shared" si="142"/>
        <v>0</v>
      </c>
      <c r="Z214" s="74">
        <f t="shared" si="143"/>
        <v>0</v>
      </c>
      <c r="AB214" s="75"/>
    </row>
    <row r="215" spans="2:28" ht="29.25" customHeight="1">
      <c r="B215" s="7"/>
      <c r="C215" s="309"/>
      <c r="D215" s="311"/>
      <c r="E215" s="313"/>
      <c r="F215" s="313"/>
      <c r="G215" s="313"/>
      <c r="H215" s="313"/>
      <c r="I215" s="76" t="s">
        <v>43</v>
      </c>
      <c r="J215" s="76" t="str">
        <f t="shared" si="127"/>
        <v xml:space="preserve"> </v>
      </c>
      <c r="K215" s="76" t="str">
        <f t="shared" si="128"/>
        <v xml:space="preserve"> </v>
      </c>
      <c r="L215" s="76" t="str">
        <f t="shared" si="129"/>
        <v xml:space="preserve"> </v>
      </c>
      <c r="M215" s="76" t="str">
        <f t="shared" si="130"/>
        <v xml:space="preserve"> </v>
      </c>
      <c r="N215" s="76" t="str">
        <f t="shared" si="131"/>
        <v xml:space="preserve"> </v>
      </c>
      <c r="O215" s="76" t="str">
        <f t="shared" si="132"/>
        <v xml:space="preserve"> </v>
      </c>
      <c r="P215" s="76" t="str">
        <f t="shared" si="133"/>
        <v xml:space="preserve"> </v>
      </c>
      <c r="Q215" s="76" t="str">
        <f t="shared" si="134"/>
        <v xml:space="preserve"> </v>
      </c>
      <c r="R215" s="76" t="str">
        <f t="shared" si="135"/>
        <v xml:space="preserve"> </v>
      </c>
      <c r="S215" s="76" t="str">
        <f t="shared" si="136"/>
        <v xml:space="preserve"> </v>
      </c>
      <c r="T215" s="76" t="str">
        <f t="shared" si="137"/>
        <v xml:space="preserve"> </v>
      </c>
      <c r="U215" s="76" t="str">
        <f t="shared" si="138"/>
        <v xml:space="preserve"> </v>
      </c>
      <c r="V215" s="76" t="str">
        <f t="shared" si="139"/>
        <v xml:space="preserve"> </v>
      </c>
      <c r="W215" s="76" t="str">
        <f t="shared" si="140"/>
        <v xml:space="preserve"> </v>
      </c>
      <c r="X215" s="76" t="str">
        <f t="shared" si="141"/>
        <v xml:space="preserve"> </v>
      </c>
      <c r="Y215" s="76" t="str">
        <f t="shared" si="142"/>
        <v xml:space="preserve"> </v>
      </c>
      <c r="Z215" s="76" t="str">
        <f t="shared" si="143"/>
        <v xml:space="preserve"> </v>
      </c>
      <c r="AB215" s="75"/>
    </row>
    <row r="216" spans="2:28" ht="29.25" customHeight="1">
      <c r="B216" s="7"/>
      <c r="C216" s="308" t="s">
        <v>193</v>
      </c>
      <c r="D216" s="310"/>
      <c r="E216" s="312"/>
      <c r="F216" s="312"/>
      <c r="G216" s="312"/>
      <c r="H216" s="312"/>
      <c r="I216" s="74"/>
      <c r="J216" s="74">
        <f t="shared" si="127"/>
        <v>0</v>
      </c>
      <c r="K216" s="74">
        <f t="shared" si="128"/>
        <v>0</v>
      </c>
      <c r="L216" s="74">
        <f t="shared" si="129"/>
        <v>0</v>
      </c>
      <c r="M216" s="74">
        <f t="shared" si="130"/>
        <v>0</v>
      </c>
      <c r="N216" s="74">
        <f t="shared" si="131"/>
        <v>0</v>
      </c>
      <c r="O216" s="74">
        <f t="shared" si="132"/>
        <v>0</v>
      </c>
      <c r="P216" s="74">
        <f t="shared" si="133"/>
        <v>0</v>
      </c>
      <c r="Q216" s="74">
        <f t="shared" si="134"/>
        <v>0</v>
      </c>
      <c r="R216" s="74">
        <f t="shared" si="135"/>
        <v>0</v>
      </c>
      <c r="S216" s="74">
        <f t="shared" si="136"/>
        <v>0</v>
      </c>
      <c r="T216" s="74">
        <f t="shared" si="137"/>
        <v>0</v>
      </c>
      <c r="U216" s="74">
        <f t="shared" si="138"/>
        <v>0</v>
      </c>
      <c r="V216" s="74">
        <f t="shared" si="139"/>
        <v>0</v>
      </c>
      <c r="W216" s="74">
        <f t="shared" si="140"/>
        <v>0</v>
      </c>
      <c r="X216" s="74">
        <f t="shared" si="141"/>
        <v>0</v>
      </c>
      <c r="Y216" s="74">
        <f t="shared" si="142"/>
        <v>0</v>
      </c>
      <c r="Z216" s="74">
        <f t="shared" si="143"/>
        <v>0</v>
      </c>
      <c r="AB216" s="75"/>
    </row>
    <row r="217" spans="2:28" ht="29.25" customHeight="1">
      <c r="B217" s="7"/>
      <c r="C217" s="309"/>
      <c r="D217" s="311"/>
      <c r="E217" s="313"/>
      <c r="F217" s="313"/>
      <c r="G217" s="313"/>
      <c r="H217" s="313"/>
      <c r="I217" s="76" t="s">
        <v>43</v>
      </c>
      <c r="J217" s="76" t="str">
        <f t="shared" si="127"/>
        <v xml:space="preserve"> </v>
      </c>
      <c r="K217" s="76" t="str">
        <f t="shared" si="128"/>
        <v xml:space="preserve"> </v>
      </c>
      <c r="L217" s="76" t="str">
        <f t="shared" si="129"/>
        <v xml:space="preserve"> </v>
      </c>
      <c r="M217" s="76" t="str">
        <f t="shared" si="130"/>
        <v xml:space="preserve"> </v>
      </c>
      <c r="N217" s="76" t="str">
        <f t="shared" si="131"/>
        <v xml:space="preserve"> </v>
      </c>
      <c r="O217" s="76" t="str">
        <f t="shared" si="132"/>
        <v xml:space="preserve"> </v>
      </c>
      <c r="P217" s="76" t="str">
        <f t="shared" si="133"/>
        <v xml:space="preserve"> </v>
      </c>
      <c r="Q217" s="76" t="str">
        <f t="shared" si="134"/>
        <v xml:space="preserve"> </v>
      </c>
      <c r="R217" s="76" t="str">
        <f t="shared" si="135"/>
        <v xml:space="preserve"> </v>
      </c>
      <c r="S217" s="76" t="str">
        <f t="shared" si="136"/>
        <v xml:space="preserve"> </v>
      </c>
      <c r="T217" s="76" t="str">
        <f t="shared" si="137"/>
        <v xml:space="preserve"> </v>
      </c>
      <c r="U217" s="76" t="str">
        <f t="shared" si="138"/>
        <v xml:space="preserve"> </v>
      </c>
      <c r="V217" s="76" t="str">
        <f t="shared" si="139"/>
        <v xml:space="preserve"> </v>
      </c>
      <c r="W217" s="76" t="str">
        <f t="shared" si="140"/>
        <v xml:space="preserve"> </v>
      </c>
      <c r="X217" s="76" t="str">
        <f t="shared" si="141"/>
        <v xml:space="preserve"> </v>
      </c>
      <c r="Y217" s="76" t="str">
        <f t="shared" si="142"/>
        <v xml:space="preserve"> </v>
      </c>
      <c r="Z217" s="76" t="str">
        <f t="shared" si="143"/>
        <v xml:space="preserve"> </v>
      </c>
      <c r="AB217" s="75"/>
    </row>
    <row r="218" spans="2:28" ht="29.25" customHeight="1">
      <c r="B218" s="7"/>
      <c r="C218" s="308" t="s">
        <v>194</v>
      </c>
      <c r="D218" s="310"/>
      <c r="E218" s="312"/>
      <c r="F218" s="312"/>
      <c r="G218" s="312"/>
      <c r="H218" s="312"/>
      <c r="I218" s="74"/>
      <c r="J218" s="74">
        <f t="shared" si="127"/>
        <v>0</v>
      </c>
      <c r="K218" s="74">
        <f t="shared" si="128"/>
        <v>0</v>
      </c>
      <c r="L218" s="74">
        <f t="shared" si="129"/>
        <v>0</v>
      </c>
      <c r="M218" s="74">
        <f t="shared" si="130"/>
        <v>0</v>
      </c>
      <c r="N218" s="74">
        <f t="shared" si="131"/>
        <v>0</v>
      </c>
      <c r="O218" s="74">
        <f t="shared" si="132"/>
        <v>0</v>
      </c>
      <c r="P218" s="74">
        <f t="shared" si="133"/>
        <v>0</v>
      </c>
      <c r="Q218" s="74">
        <f t="shared" si="134"/>
        <v>0</v>
      </c>
      <c r="R218" s="74">
        <f t="shared" si="135"/>
        <v>0</v>
      </c>
      <c r="S218" s="74">
        <f t="shared" si="136"/>
        <v>0</v>
      </c>
      <c r="T218" s="74">
        <f t="shared" si="137"/>
        <v>0</v>
      </c>
      <c r="U218" s="74">
        <f t="shared" si="138"/>
        <v>0</v>
      </c>
      <c r="V218" s="74">
        <f t="shared" si="139"/>
        <v>0</v>
      </c>
      <c r="W218" s="74">
        <f t="shared" si="140"/>
        <v>0</v>
      </c>
      <c r="X218" s="74">
        <f t="shared" si="141"/>
        <v>0</v>
      </c>
      <c r="Y218" s="74">
        <f t="shared" si="142"/>
        <v>0</v>
      </c>
      <c r="Z218" s="74">
        <f t="shared" si="143"/>
        <v>0</v>
      </c>
      <c r="AB218" s="75"/>
    </row>
    <row r="219" spans="2:28" ht="29.25" customHeight="1">
      <c r="B219" s="7"/>
      <c r="C219" s="309"/>
      <c r="D219" s="311"/>
      <c r="E219" s="313"/>
      <c r="F219" s="313"/>
      <c r="G219" s="313"/>
      <c r="H219" s="313"/>
      <c r="I219" s="76" t="s">
        <v>43</v>
      </c>
      <c r="J219" s="76" t="str">
        <f t="shared" si="127"/>
        <v xml:space="preserve"> </v>
      </c>
      <c r="K219" s="76" t="str">
        <f t="shared" si="128"/>
        <v xml:space="preserve"> </v>
      </c>
      <c r="L219" s="76" t="str">
        <f t="shared" si="129"/>
        <v xml:space="preserve"> </v>
      </c>
      <c r="M219" s="76" t="str">
        <f t="shared" si="130"/>
        <v xml:space="preserve"> </v>
      </c>
      <c r="N219" s="76" t="str">
        <f t="shared" si="131"/>
        <v xml:space="preserve"> </v>
      </c>
      <c r="O219" s="76" t="str">
        <f t="shared" si="132"/>
        <v xml:space="preserve"> </v>
      </c>
      <c r="P219" s="76" t="str">
        <f t="shared" si="133"/>
        <v xml:space="preserve"> </v>
      </c>
      <c r="Q219" s="76" t="str">
        <f t="shared" si="134"/>
        <v xml:space="preserve"> </v>
      </c>
      <c r="R219" s="76" t="str">
        <f t="shared" si="135"/>
        <v xml:space="preserve"> </v>
      </c>
      <c r="S219" s="76" t="str">
        <f t="shared" si="136"/>
        <v xml:space="preserve"> </v>
      </c>
      <c r="T219" s="76" t="str">
        <f t="shared" si="137"/>
        <v xml:space="preserve"> </v>
      </c>
      <c r="U219" s="76" t="str">
        <f t="shared" si="138"/>
        <v xml:space="preserve"> </v>
      </c>
      <c r="V219" s="76" t="str">
        <f t="shared" si="139"/>
        <v xml:space="preserve"> </v>
      </c>
      <c r="W219" s="76" t="str">
        <f t="shared" si="140"/>
        <v xml:space="preserve"> </v>
      </c>
      <c r="X219" s="76" t="str">
        <f t="shared" si="141"/>
        <v xml:space="preserve"> </v>
      </c>
      <c r="Y219" s="76" t="str">
        <f t="shared" si="142"/>
        <v xml:space="preserve"> </v>
      </c>
      <c r="Z219" s="76" t="str">
        <f t="shared" si="143"/>
        <v xml:space="preserve"> </v>
      </c>
      <c r="AB219" s="75"/>
    </row>
    <row r="220" spans="2:28" ht="29.25" customHeight="1">
      <c r="B220" s="7"/>
      <c r="C220" s="308" t="s">
        <v>195</v>
      </c>
      <c r="D220" s="310"/>
      <c r="E220" s="312"/>
      <c r="F220" s="312"/>
      <c r="G220" s="312"/>
      <c r="H220" s="312"/>
      <c r="I220" s="74"/>
      <c r="J220" s="74">
        <f t="shared" si="127"/>
        <v>0</v>
      </c>
      <c r="K220" s="74">
        <f t="shared" si="128"/>
        <v>0</v>
      </c>
      <c r="L220" s="74">
        <f t="shared" si="129"/>
        <v>0</v>
      </c>
      <c r="M220" s="74">
        <f t="shared" si="130"/>
        <v>0</v>
      </c>
      <c r="N220" s="74">
        <f t="shared" si="131"/>
        <v>0</v>
      </c>
      <c r="O220" s="74">
        <f t="shared" si="132"/>
        <v>0</v>
      </c>
      <c r="P220" s="74">
        <f t="shared" si="133"/>
        <v>0</v>
      </c>
      <c r="Q220" s="74">
        <f t="shared" si="134"/>
        <v>0</v>
      </c>
      <c r="R220" s="74">
        <f t="shared" si="135"/>
        <v>0</v>
      </c>
      <c r="S220" s="74">
        <f t="shared" si="136"/>
        <v>0</v>
      </c>
      <c r="T220" s="74">
        <f t="shared" si="137"/>
        <v>0</v>
      </c>
      <c r="U220" s="74">
        <f t="shared" si="138"/>
        <v>0</v>
      </c>
      <c r="V220" s="74">
        <f t="shared" si="139"/>
        <v>0</v>
      </c>
      <c r="W220" s="74">
        <f t="shared" si="140"/>
        <v>0</v>
      </c>
      <c r="X220" s="74">
        <f t="shared" si="141"/>
        <v>0</v>
      </c>
      <c r="Y220" s="74">
        <f t="shared" si="142"/>
        <v>0</v>
      </c>
      <c r="Z220" s="74">
        <f t="shared" si="143"/>
        <v>0</v>
      </c>
      <c r="AB220" s="75"/>
    </row>
    <row r="221" spans="2:28" ht="29.25" customHeight="1">
      <c r="B221" s="7"/>
      <c r="C221" s="309"/>
      <c r="D221" s="311"/>
      <c r="E221" s="313"/>
      <c r="F221" s="313"/>
      <c r="G221" s="313"/>
      <c r="H221" s="313"/>
      <c r="I221" s="76" t="s">
        <v>43</v>
      </c>
      <c r="J221" s="76" t="str">
        <f t="shared" si="127"/>
        <v xml:space="preserve"> </v>
      </c>
      <c r="K221" s="76" t="str">
        <f t="shared" si="128"/>
        <v xml:space="preserve"> </v>
      </c>
      <c r="L221" s="76" t="str">
        <f t="shared" si="129"/>
        <v xml:space="preserve"> </v>
      </c>
      <c r="M221" s="76" t="str">
        <f t="shared" si="130"/>
        <v xml:space="preserve"> </v>
      </c>
      <c r="N221" s="76" t="str">
        <f t="shared" si="131"/>
        <v xml:space="preserve"> </v>
      </c>
      <c r="O221" s="76" t="str">
        <f t="shared" si="132"/>
        <v xml:space="preserve"> </v>
      </c>
      <c r="P221" s="76" t="str">
        <f t="shared" si="133"/>
        <v xml:space="preserve"> </v>
      </c>
      <c r="Q221" s="76" t="str">
        <f t="shared" si="134"/>
        <v xml:space="preserve"> </v>
      </c>
      <c r="R221" s="76" t="str">
        <f t="shared" si="135"/>
        <v xml:space="preserve"> </v>
      </c>
      <c r="S221" s="76" t="str">
        <f t="shared" si="136"/>
        <v xml:space="preserve"> </v>
      </c>
      <c r="T221" s="76" t="str">
        <f t="shared" si="137"/>
        <v xml:space="preserve"> </v>
      </c>
      <c r="U221" s="76" t="str">
        <f t="shared" si="138"/>
        <v xml:space="preserve"> </v>
      </c>
      <c r="V221" s="76" t="str">
        <f t="shared" si="139"/>
        <v xml:space="preserve"> </v>
      </c>
      <c r="W221" s="76" t="str">
        <f t="shared" si="140"/>
        <v xml:space="preserve"> </v>
      </c>
      <c r="X221" s="76" t="str">
        <f t="shared" si="141"/>
        <v xml:space="preserve"> </v>
      </c>
      <c r="Y221" s="76" t="str">
        <f t="shared" si="142"/>
        <v xml:space="preserve"> </v>
      </c>
      <c r="Z221" s="76" t="str">
        <f t="shared" si="143"/>
        <v xml:space="preserve"> </v>
      </c>
      <c r="AB221" s="75"/>
    </row>
    <row r="222" spans="2:28" ht="29.25" customHeight="1">
      <c r="B222" s="7"/>
      <c r="C222" s="308" t="s">
        <v>196</v>
      </c>
      <c r="D222" s="310"/>
      <c r="E222" s="312"/>
      <c r="F222" s="312"/>
      <c r="G222" s="312"/>
      <c r="H222" s="312"/>
      <c r="I222" s="74"/>
      <c r="J222" s="74">
        <f t="shared" si="127"/>
        <v>0</v>
      </c>
      <c r="K222" s="74">
        <f t="shared" si="128"/>
        <v>0</v>
      </c>
      <c r="L222" s="74">
        <f t="shared" si="129"/>
        <v>0</v>
      </c>
      <c r="M222" s="74">
        <f t="shared" si="130"/>
        <v>0</v>
      </c>
      <c r="N222" s="74">
        <f t="shared" si="131"/>
        <v>0</v>
      </c>
      <c r="O222" s="74">
        <f t="shared" si="132"/>
        <v>0</v>
      </c>
      <c r="P222" s="74">
        <f t="shared" si="133"/>
        <v>0</v>
      </c>
      <c r="Q222" s="74">
        <f t="shared" si="134"/>
        <v>0</v>
      </c>
      <c r="R222" s="74">
        <f t="shared" si="135"/>
        <v>0</v>
      </c>
      <c r="S222" s="74">
        <f t="shared" si="136"/>
        <v>0</v>
      </c>
      <c r="T222" s="74">
        <f t="shared" si="137"/>
        <v>0</v>
      </c>
      <c r="U222" s="74">
        <f t="shared" si="138"/>
        <v>0</v>
      </c>
      <c r="V222" s="74">
        <f t="shared" si="139"/>
        <v>0</v>
      </c>
      <c r="W222" s="74">
        <f t="shared" si="140"/>
        <v>0</v>
      </c>
      <c r="X222" s="74">
        <f t="shared" si="141"/>
        <v>0</v>
      </c>
      <c r="Y222" s="74">
        <f t="shared" si="142"/>
        <v>0</v>
      </c>
      <c r="Z222" s="74">
        <f t="shared" si="143"/>
        <v>0</v>
      </c>
      <c r="AB222" s="75"/>
    </row>
    <row r="223" spans="2:28" ht="29.25" customHeight="1">
      <c r="B223" s="7"/>
      <c r="C223" s="309"/>
      <c r="D223" s="311"/>
      <c r="E223" s="313"/>
      <c r="F223" s="313"/>
      <c r="G223" s="313"/>
      <c r="H223" s="313"/>
      <c r="I223" s="76" t="s">
        <v>43</v>
      </c>
      <c r="J223" s="76" t="str">
        <f t="shared" si="127"/>
        <v xml:space="preserve"> </v>
      </c>
      <c r="K223" s="76" t="str">
        <f t="shared" si="128"/>
        <v xml:space="preserve"> </v>
      </c>
      <c r="L223" s="76" t="str">
        <f t="shared" si="129"/>
        <v xml:space="preserve"> </v>
      </c>
      <c r="M223" s="76" t="str">
        <f t="shared" si="130"/>
        <v xml:space="preserve"> </v>
      </c>
      <c r="N223" s="76" t="str">
        <f t="shared" si="131"/>
        <v xml:space="preserve"> </v>
      </c>
      <c r="O223" s="76" t="str">
        <f t="shared" si="132"/>
        <v xml:space="preserve"> </v>
      </c>
      <c r="P223" s="76" t="str">
        <f t="shared" si="133"/>
        <v xml:space="preserve"> </v>
      </c>
      <c r="Q223" s="76" t="str">
        <f t="shared" si="134"/>
        <v xml:space="preserve"> </v>
      </c>
      <c r="R223" s="76" t="str">
        <f t="shared" si="135"/>
        <v xml:space="preserve"> </v>
      </c>
      <c r="S223" s="76" t="str">
        <f t="shared" si="136"/>
        <v xml:space="preserve"> </v>
      </c>
      <c r="T223" s="76" t="str">
        <f t="shared" si="137"/>
        <v xml:space="preserve"> </v>
      </c>
      <c r="U223" s="76" t="str">
        <f t="shared" si="138"/>
        <v xml:space="preserve"> </v>
      </c>
      <c r="V223" s="76" t="str">
        <f t="shared" si="139"/>
        <v xml:space="preserve"> </v>
      </c>
      <c r="W223" s="76" t="str">
        <f t="shared" si="140"/>
        <v xml:space="preserve"> </v>
      </c>
      <c r="X223" s="76" t="str">
        <f t="shared" si="141"/>
        <v xml:space="preserve"> </v>
      </c>
      <c r="Y223" s="76" t="str">
        <f t="shared" si="142"/>
        <v xml:space="preserve"> </v>
      </c>
      <c r="Z223" s="76" t="str">
        <f t="shared" si="143"/>
        <v xml:space="preserve"> </v>
      </c>
      <c r="AB223" s="75"/>
    </row>
    <row r="224" spans="2:28" ht="29.25" customHeight="1">
      <c r="B224" s="7"/>
      <c r="C224" s="308" t="s">
        <v>197</v>
      </c>
      <c r="D224" s="310"/>
      <c r="E224" s="312"/>
      <c r="F224" s="312"/>
      <c r="G224" s="312"/>
      <c r="H224" s="312"/>
      <c r="I224" s="74"/>
      <c r="J224" s="74">
        <f t="shared" si="127"/>
        <v>0</v>
      </c>
      <c r="K224" s="74">
        <f t="shared" si="128"/>
        <v>0</v>
      </c>
      <c r="L224" s="74">
        <f t="shared" si="129"/>
        <v>0</v>
      </c>
      <c r="M224" s="74">
        <f t="shared" si="130"/>
        <v>0</v>
      </c>
      <c r="N224" s="74">
        <f t="shared" si="131"/>
        <v>0</v>
      </c>
      <c r="O224" s="74">
        <f t="shared" si="132"/>
        <v>0</v>
      </c>
      <c r="P224" s="74">
        <f t="shared" si="133"/>
        <v>0</v>
      </c>
      <c r="Q224" s="74">
        <f t="shared" si="134"/>
        <v>0</v>
      </c>
      <c r="R224" s="74">
        <f t="shared" si="135"/>
        <v>0</v>
      </c>
      <c r="S224" s="74">
        <f t="shared" si="136"/>
        <v>0</v>
      </c>
      <c r="T224" s="74">
        <f t="shared" si="137"/>
        <v>0</v>
      </c>
      <c r="U224" s="74">
        <f t="shared" si="138"/>
        <v>0</v>
      </c>
      <c r="V224" s="74">
        <f t="shared" si="139"/>
        <v>0</v>
      </c>
      <c r="W224" s="74">
        <f t="shared" si="140"/>
        <v>0</v>
      </c>
      <c r="X224" s="74">
        <f t="shared" si="141"/>
        <v>0</v>
      </c>
      <c r="Y224" s="74">
        <f t="shared" si="142"/>
        <v>0</v>
      </c>
      <c r="Z224" s="74">
        <f t="shared" si="143"/>
        <v>0</v>
      </c>
      <c r="AB224" s="75"/>
    </row>
    <row r="225" spans="2:28" ht="29.25" customHeight="1">
      <c r="B225" s="7"/>
      <c r="C225" s="309"/>
      <c r="D225" s="311"/>
      <c r="E225" s="313"/>
      <c r="F225" s="313"/>
      <c r="G225" s="313"/>
      <c r="H225" s="313"/>
      <c r="I225" s="76" t="s">
        <v>43</v>
      </c>
      <c r="J225" s="76" t="str">
        <f t="shared" si="127"/>
        <v xml:space="preserve"> </v>
      </c>
      <c r="K225" s="76" t="str">
        <f t="shared" si="128"/>
        <v xml:space="preserve"> </v>
      </c>
      <c r="L225" s="76" t="str">
        <f t="shared" si="129"/>
        <v xml:space="preserve"> </v>
      </c>
      <c r="M225" s="76" t="str">
        <f t="shared" si="130"/>
        <v xml:space="preserve"> </v>
      </c>
      <c r="N225" s="76" t="str">
        <f t="shared" si="131"/>
        <v xml:space="preserve"> </v>
      </c>
      <c r="O225" s="76" t="str">
        <f t="shared" si="132"/>
        <v xml:space="preserve"> </v>
      </c>
      <c r="P225" s="76" t="str">
        <f t="shared" si="133"/>
        <v xml:space="preserve"> </v>
      </c>
      <c r="Q225" s="76" t="str">
        <f t="shared" si="134"/>
        <v xml:space="preserve"> </v>
      </c>
      <c r="R225" s="76" t="str">
        <f t="shared" si="135"/>
        <v xml:space="preserve"> </v>
      </c>
      <c r="S225" s="76" t="str">
        <f t="shared" si="136"/>
        <v xml:space="preserve"> </v>
      </c>
      <c r="T225" s="76" t="str">
        <f t="shared" si="137"/>
        <v xml:space="preserve"> </v>
      </c>
      <c r="U225" s="76" t="str">
        <f t="shared" si="138"/>
        <v xml:space="preserve"> </v>
      </c>
      <c r="V225" s="76" t="str">
        <f t="shared" si="139"/>
        <v xml:space="preserve"> </v>
      </c>
      <c r="W225" s="76" t="str">
        <f t="shared" si="140"/>
        <v xml:space="preserve"> </v>
      </c>
      <c r="X225" s="76" t="str">
        <f t="shared" si="141"/>
        <v xml:space="preserve"> </v>
      </c>
      <c r="Y225" s="76" t="str">
        <f t="shared" si="142"/>
        <v xml:space="preserve"> </v>
      </c>
      <c r="Z225" s="76" t="str">
        <f t="shared" si="143"/>
        <v xml:space="preserve"> </v>
      </c>
      <c r="AB225" s="75"/>
    </row>
    <row r="226" spans="2:28" ht="29.25" customHeight="1">
      <c r="B226" s="7"/>
      <c r="C226" s="308" t="s">
        <v>198</v>
      </c>
      <c r="D226" s="310"/>
      <c r="E226" s="312"/>
      <c r="F226" s="312"/>
      <c r="G226" s="312"/>
      <c r="H226" s="312"/>
      <c r="I226" s="74"/>
      <c r="J226" s="74">
        <f t="shared" si="127"/>
        <v>0</v>
      </c>
      <c r="K226" s="74">
        <f t="shared" si="128"/>
        <v>0</v>
      </c>
      <c r="L226" s="74">
        <f t="shared" si="129"/>
        <v>0</v>
      </c>
      <c r="M226" s="74">
        <f t="shared" si="130"/>
        <v>0</v>
      </c>
      <c r="N226" s="74">
        <f t="shared" si="131"/>
        <v>0</v>
      </c>
      <c r="O226" s="74">
        <f t="shared" si="132"/>
        <v>0</v>
      </c>
      <c r="P226" s="74">
        <f t="shared" si="133"/>
        <v>0</v>
      </c>
      <c r="Q226" s="74">
        <f t="shared" si="134"/>
        <v>0</v>
      </c>
      <c r="R226" s="74">
        <f t="shared" si="135"/>
        <v>0</v>
      </c>
      <c r="S226" s="74">
        <f t="shared" si="136"/>
        <v>0</v>
      </c>
      <c r="T226" s="74">
        <f t="shared" si="137"/>
        <v>0</v>
      </c>
      <c r="U226" s="74">
        <f t="shared" si="138"/>
        <v>0</v>
      </c>
      <c r="V226" s="74">
        <f t="shared" si="139"/>
        <v>0</v>
      </c>
      <c r="W226" s="74">
        <f t="shared" si="140"/>
        <v>0</v>
      </c>
      <c r="X226" s="74">
        <f t="shared" si="141"/>
        <v>0</v>
      </c>
      <c r="Y226" s="74">
        <f t="shared" si="142"/>
        <v>0</v>
      </c>
      <c r="Z226" s="74">
        <f t="shared" si="143"/>
        <v>0</v>
      </c>
      <c r="AB226" s="75"/>
    </row>
    <row r="227" spans="2:28" ht="29.25" customHeight="1">
      <c r="B227" s="7"/>
      <c r="C227" s="309"/>
      <c r="D227" s="311"/>
      <c r="E227" s="313"/>
      <c r="F227" s="313"/>
      <c r="G227" s="313"/>
      <c r="H227" s="313"/>
      <c r="I227" s="76" t="s">
        <v>43</v>
      </c>
      <c r="J227" s="76" t="str">
        <f t="shared" si="127"/>
        <v xml:space="preserve"> </v>
      </c>
      <c r="K227" s="76" t="str">
        <f t="shared" si="128"/>
        <v xml:space="preserve"> </v>
      </c>
      <c r="L227" s="76" t="str">
        <f t="shared" si="129"/>
        <v xml:space="preserve"> </v>
      </c>
      <c r="M227" s="76" t="str">
        <f t="shared" si="130"/>
        <v xml:space="preserve"> </v>
      </c>
      <c r="N227" s="76" t="str">
        <f t="shared" si="131"/>
        <v xml:space="preserve"> </v>
      </c>
      <c r="O227" s="76" t="str">
        <f t="shared" si="132"/>
        <v xml:space="preserve"> </v>
      </c>
      <c r="P227" s="76" t="str">
        <f t="shared" si="133"/>
        <v xml:space="preserve"> </v>
      </c>
      <c r="Q227" s="76" t="str">
        <f t="shared" si="134"/>
        <v xml:space="preserve"> </v>
      </c>
      <c r="R227" s="76" t="str">
        <f t="shared" si="135"/>
        <v xml:space="preserve"> </v>
      </c>
      <c r="S227" s="76" t="str">
        <f t="shared" si="136"/>
        <v xml:space="preserve"> </v>
      </c>
      <c r="T227" s="76" t="str">
        <f t="shared" si="137"/>
        <v xml:space="preserve"> </v>
      </c>
      <c r="U227" s="76" t="str">
        <f t="shared" si="138"/>
        <v xml:space="preserve"> </v>
      </c>
      <c r="V227" s="76" t="str">
        <f t="shared" si="139"/>
        <v xml:space="preserve"> </v>
      </c>
      <c r="W227" s="76" t="str">
        <f t="shared" si="140"/>
        <v xml:space="preserve"> </v>
      </c>
      <c r="X227" s="76" t="str">
        <f t="shared" si="141"/>
        <v xml:space="preserve"> </v>
      </c>
      <c r="Y227" s="76" t="str">
        <f t="shared" si="142"/>
        <v xml:space="preserve"> </v>
      </c>
      <c r="Z227" s="76" t="str">
        <f t="shared" si="143"/>
        <v xml:space="preserve"> </v>
      </c>
      <c r="AB227" s="75"/>
    </row>
    <row r="228" spans="2:28" ht="29.25" customHeight="1">
      <c r="B228" s="7"/>
      <c r="C228" s="308" t="s">
        <v>199</v>
      </c>
      <c r="D228" s="310"/>
      <c r="E228" s="312"/>
      <c r="F228" s="312"/>
      <c r="G228" s="312"/>
      <c r="H228" s="312"/>
      <c r="I228" s="74"/>
      <c r="J228" s="74">
        <f t="shared" si="127"/>
        <v>0</v>
      </c>
      <c r="K228" s="74">
        <f t="shared" si="128"/>
        <v>0</v>
      </c>
      <c r="L228" s="74">
        <f t="shared" si="129"/>
        <v>0</v>
      </c>
      <c r="M228" s="74">
        <f t="shared" si="130"/>
        <v>0</v>
      </c>
      <c r="N228" s="74">
        <f t="shared" si="131"/>
        <v>0</v>
      </c>
      <c r="O228" s="74">
        <f t="shared" si="132"/>
        <v>0</v>
      </c>
      <c r="P228" s="74">
        <f t="shared" si="133"/>
        <v>0</v>
      </c>
      <c r="Q228" s="74">
        <f t="shared" si="134"/>
        <v>0</v>
      </c>
      <c r="R228" s="74">
        <f t="shared" si="135"/>
        <v>0</v>
      </c>
      <c r="S228" s="74">
        <f t="shared" si="136"/>
        <v>0</v>
      </c>
      <c r="T228" s="74">
        <f t="shared" si="137"/>
        <v>0</v>
      </c>
      <c r="U228" s="74">
        <f t="shared" si="138"/>
        <v>0</v>
      </c>
      <c r="V228" s="74">
        <f t="shared" si="139"/>
        <v>0</v>
      </c>
      <c r="W228" s="74">
        <f t="shared" si="140"/>
        <v>0</v>
      </c>
      <c r="X228" s="74">
        <f t="shared" si="141"/>
        <v>0</v>
      </c>
      <c r="Y228" s="74">
        <f t="shared" si="142"/>
        <v>0</v>
      </c>
      <c r="Z228" s="74">
        <f t="shared" si="143"/>
        <v>0</v>
      </c>
      <c r="AB228" s="75"/>
    </row>
    <row r="229" spans="2:28" ht="29.25" customHeight="1">
      <c r="B229" s="7"/>
      <c r="C229" s="309"/>
      <c r="D229" s="311"/>
      <c r="E229" s="313"/>
      <c r="F229" s="313"/>
      <c r="G229" s="313"/>
      <c r="H229" s="313"/>
      <c r="I229" s="76" t="s">
        <v>43</v>
      </c>
      <c r="J229" s="76" t="str">
        <f t="shared" si="127"/>
        <v xml:space="preserve"> </v>
      </c>
      <c r="K229" s="76" t="str">
        <f t="shared" si="128"/>
        <v xml:space="preserve"> </v>
      </c>
      <c r="L229" s="76" t="str">
        <f t="shared" si="129"/>
        <v xml:space="preserve"> </v>
      </c>
      <c r="M229" s="76" t="str">
        <f t="shared" si="130"/>
        <v xml:space="preserve"> </v>
      </c>
      <c r="N229" s="76" t="str">
        <f t="shared" si="131"/>
        <v xml:space="preserve"> </v>
      </c>
      <c r="O229" s="76" t="str">
        <f t="shared" si="132"/>
        <v xml:space="preserve"> </v>
      </c>
      <c r="P229" s="76" t="str">
        <f t="shared" si="133"/>
        <v xml:space="preserve"> </v>
      </c>
      <c r="Q229" s="76" t="str">
        <f t="shared" si="134"/>
        <v xml:space="preserve"> </v>
      </c>
      <c r="R229" s="76" t="str">
        <f t="shared" si="135"/>
        <v xml:space="preserve"> </v>
      </c>
      <c r="S229" s="76" t="str">
        <f t="shared" si="136"/>
        <v xml:space="preserve"> </v>
      </c>
      <c r="T229" s="76" t="str">
        <f t="shared" si="137"/>
        <v xml:space="preserve"> </v>
      </c>
      <c r="U229" s="76" t="str">
        <f t="shared" si="138"/>
        <v xml:space="preserve"> </v>
      </c>
      <c r="V229" s="76" t="str">
        <f t="shared" si="139"/>
        <v xml:space="preserve"> </v>
      </c>
      <c r="W229" s="76" t="str">
        <f t="shared" si="140"/>
        <v xml:space="preserve"> </v>
      </c>
      <c r="X229" s="76" t="str">
        <f t="shared" si="141"/>
        <v xml:space="preserve"> </v>
      </c>
      <c r="Y229" s="76" t="str">
        <f t="shared" si="142"/>
        <v xml:space="preserve"> </v>
      </c>
      <c r="Z229" s="76" t="str">
        <f t="shared" si="143"/>
        <v xml:space="preserve"> </v>
      </c>
      <c r="AB229" s="75"/>
    </row>
    <row r="230" spans="2:28" ht="29.25" customHeight="1">
      <c r="B230" s="7"/>
      <c r="C230" s="308" t="s">
        <v>200</v>
      </c>
      <c r="D230" s="310"/>
      <c r="E230" s="312"/>
      <c r="F230" s="312"/>
      <c r="G230" s="312"/>
      <c r="H230" s="312"/>
      <c r="I230" s="74"/>
      <c r="J230" s="74">
        <f t="shared" si="127"/>
        <v>0</v>
      </c>
      <c r="K230" s="74">
        <f t="shared" si="128"/>
        <v>0</v>
      </c>
      <c r="L230" s="74">
        <f t="shared" si="129"/>
        <v>0</v>
      </c>
      <c r="M230" s="74">
        <f t="shared" si="130"/>
        <v>0</v>
      </c>
      <c r="N230" s="74">
        <f t="shared" si="131"/>
        <v>0</v>
      </c>
      <c r="O230" s="74">
        <f t="shared" si="132"/>
        <v>0</v>
      </c>
      <c r="P230" s="74">
        <f t="shared" si="133"/>
        <v>0</v>
      </c>
      <c r="Q230" s="74">
        <f t="shared" si="134"/>
        <v>0</v>
      </c>
      <c r="R230" s="74">
        <f t="shared" si="135"/>
        <v>0</v>
      </c>
      <c r="S230" s="74">
        <f t="shared" si="136"/>
        <v>0</v>
      </c>
      <c r="T230" s="74">
        <f t="shared" si="137"/>
        <v>0</v>
      </c>
      <c r="U230" s="74">
        <f t="shared" si="138"/>
        <v>0</v>
      </c>
      <c r="V230" s="74">
        <f t="shared" si="139"/>
        <v>0</v>
      </c>
      <c r="W230" s="74">
        <f t="shared" si="140"/>
        <v>0</v>
      </c>
      <c r="X230" s="74">
        <f t="shared" si="141"/>
        <v>0</v>
      </c>
      <c r="Y230" s="74">
        <f t="shared" si="142"/>
        <v>0</v>
      </c>
      <c r="Z230" s="74">
        <f t="shared" si="143"/>
        <v>0</v>
      </c>
      <c r="AB230" s="75"/>
    </row>
    <row r="231" spans="2:28" ht="29.25" customHeight="1">
      <c r="B231" s="7"/>
      <c r="C231" s="309"/>
      <c r="D231" s="311"/>
      <c r="E231" s="313"/>
      <c r="F231" s="313"/>
      <c r="G231" s="313"/>
      <c r="H231" s="313"/>
      <c r="I231" s="76" t="s">
        <v>43</v>
      </c>
      <c r="J231" s="76" t="str">
        <f t="shared" si="127"/>
        <v xml:space="preserve"> </v>
      </c>
      <c r="K231" s="76" t="str">
        <f t="shared" si="128"/>
        <v xml:space="preserve"> </v>
      </c>
      <c r="L231" s="76" t="str">
        <f t="shared" si="129"/>
        <v xml:space="preserve"> </v>
      </c>
      <c r="M231" s="76" t="str">
        <f t="shared" si="130"/>
        <v xml:space="preserve"> </v>
      </c>
      <c r="N231" s="76" t="str">
        <f t="shared" si="131"/>
        <v xml:space="preserve"> </v>
      </c>
      <c r="O231" s="76" t="str">
        <f t="shared" si="132"/>
        <v xml:space="preserve"> </v>
      </c>
      <c r="P231" s="76" t="str">
        <f t="shared" si="133"/>
        <v xml:space="preserve"> </v>
      </c>
      <c r="Q231" s="76" t="str">
        <f t="shared" si="134"/>
        <v xml:space="preserve"> </v>
      </c>
      <c r="R231" s="76" t="str">
        <f t="shared" si="135"/>
        <v xml:space="preserve"> </v>
      </c>
      <c r="S231" s="76" t="str">
        <f t="shared" si="136"/>
        <v xml:space="preserve"> </v>
      </c>
      <c r="T231" s="76" t="str">
        <f t="shared" si="137"/>
        <v xml:space="preserve"> </v>
      </c>
      <c r="U231" s="76" t="str">
        <f t="shared" si="138"/>
        <v xml:space="preserve"> </v>
      </c>
      <c r="V231" s="76" t="str">
        <f t="shared" si="139"/>
        <v xml:space="preserve"> </v>
      </c>
      <c r="W231" s="76" t="str">
        <f t="shared" si="140"/>
        <v xml:space="preserve"> </v>
      </c>
      <c r="X231" s="76" t="str">
        <f t="shared" si="141"/>
        <v xml:space="preserve"> </v>
      </c>
      <c r="Y231" s="76" t="str">
        <f t="shared" si="142"/>
        <v xml:space="preserve"> </v>
      </c>
      <c r="Z231" s="76" t="str">
        <f t="shared" si="143"/>
        <v xml:space="preserve"> </v>
      </c>
      <c r="AB231" s="75"/>
    </row>
    <row r="232" spans="2:28" ht="29.25" customHeight="1">
      <c r="B232" s="7"/>
      <c r="C232" s="308" t="s">
        <v>201</v>
      </c>
      <c r="D232" s="310"/>
      <c r="E232" s="312"/>
      <c r="F232" s="312"/>
      <c r="G232" s="312"/>
      <c r="H232" s="312"/>
      <c r="I232" s="74"/>
      <c r="J232" s="74">
        <f t="shared" si="127"/>
        <v>0</v>
      </c>
      <c r="K232" s="74">
        <f t="shared" si="128"/>
        <v>0</v>
      </c>
      <c r="L232" s="74">
        <f t="shared" si="129"/>
        <v>0</v>
      </c>
      <c r="M232" s="74">
        <f t="shared" si="130"/>
        <v>0</v>
      </c>
      <c r="N232" s="74">
        <f t="shared" si="131"/>
        <v>0</v>
      </c>
      <c r="O232" s="74">
        <f t="shared" si="132"/>
        <v>0</v>
      </c>
      <c r="P232" s="74">
        <f t="shared" si="133"/>
        <v>0</v>
      </c>
      <c r="Q232" s="74">
        <f t="shared" si="134"/>
        <v>0</v>
      </c>
      <c r="R232" s="74">
        <f t="shared" si="135"/>
        <v>0</v>
      </c>
      <c r="S232" s="74">
        <f t="shared" si="136"/>
        <v>0</v>
      </c>
      <c r="T232" s="74">
        <f t="shared" si="137"/>
        <v>0</v>
      </c>
      <c r="U232" s="74">
        <f t="shared" si="138"/>
        <v>0</v>
      </c>
      <c r="V232" s="74">
        <f t="shared" si="139"/>
        <v>0</v>
      </c>
      <c r="W232" s="74">
        <f t="shared" si="140"/>
        <v>0</v>
      </c>
      <c r="X232" s="74">
        <f t="shared" si="141"/>
        <v>0</v>
      </c>
      <c r="Y232" s="74">
        <f t="shared" si="142"/>
        <v>0</v>
      </c>
      <c r="Z232" s="74">
        <f t="shared" si="143"/>
        <v>0</v>
      </c>
      <c r="AB232" s="75"/>
    </row>
    <row r="233" spans="2:28" ht="29.25" customHeight="1">
      <c r="B233" s="7"/>
      <c r="C233" s="309"/>
      <c r="D233" s="311"/>
      <c r="E233" s="313"/>
      <c r="F233" s="313"/>
      <c r="G233" s="313"/>
      <c r="H233" s="313"/>
      <c r="I233" s="76" t="s">
        <v>43</v>
      </c>
      <c r="J233" s="76" t="str">
        <f t="shared" si="127"/>
        <v xml:space="preserve"> </v>
      </c>
      <c r="K233" s="76" t="str">
        <f t="shared" si="128"/>
        <v xml:space="preserve"> </v>
      </c>
      <c r="L233" s="76" t="str">
        <f t="shared" si="129"/>
        <v xml:space="preserve"> </v>
      </c>
      <c r="M233" s="76" t="str">
        <f t="shared" si="130"/>
        <v xml:space="preserve"> </v>
      </c>
      <c r="N233" s="76" t="str">
        <f t="shared" si="131"/>
        <v xml:space="preserve"> </v>
      </c>
      <c r="O233" s="76" t="str">
        <f t="shared" si="132"/>
        <v xml:space="preserve"> </v>
      </c>
      <c r="P233" s="76" t="str">
        <f t="shared" si="133"/>
        <v xml:space="preserve"> </v>
      </c>
      <c r="Q233" s="76" t="str">
        <f t="shared" si="134"/>
        <v xml:space="preserve"> </v>
      </c>
      <c r="R233" s="76" t="str">
        <f t="shared" si="135"/>
        <v xml:space="preserve"> </v>
      </c>
      <c r="S233" s="76" t="str">
        <f t="shared" si="136"/>
        <v xml:space="preserve"> </v>
      </c>
      <c r="T233" s="76" t="str">
        <f t="shared" si="137"/>
        <v xml:space="preserve"> </v>
      </c>
      <c r="U233" s="76" t="str">
        <f t="shared" si="138"/>
        <v xml:space="preserve"> </v>
      </c>
      <c r="V233" s="76" t="str">
        <f t="shared" si="139"/>
        <v xml:space="preserve"> </v>
      </c>
      <c r="W233" s="76" t="str">
        <f t="shared" si="140"/>
        <v xml:space="preserve"> </v>
      </c>
      <c r="X233" s="76" t="str">
        <f t="shared" si="141"/>
        <v xml:space="preserve"> </v>
      </c>
      <c r="Y233" s="76" t="str">
        <f t="shared" si="142"/>
        <v xml:space="preserve"> </v>
      </c>
      <c r="Z233" s="76" t="str">
        <f t="shared" si="143"/>
        <v xml:space="preserve"> </v>
      </c>
      <c r="AB233" s="75"/>
    </row>
    <row r="234" spans="2:28" ht="29.25" customHeight="1">
      <c r="B234" s="7"/>
      <c r="C234" s="308" t="s">
        <v>202</v>
      </c>
      <c r="D234" s="310"/>
      <c r="E234" s="312"/>
      <c r="F234" s="312"/>
      <c r="G234" s="312"/>
      <c r="H234" s="312"/>
      <c r="I234" s="74"/>
      <c r="J234" s="74">
        <f t="shared" si="127"/>
        <v>0</v>
      </c>
      <c r="K234" s="74">
        <f t="shared" si="128"/>
        <v>0</v>
      </c>
      <c r="L234" s="74">
        <f t="shared" si="129"/>
        <v>0</v>
      </c>
      <c r="M234" s="74">
        <f t="shared" si="130"/>
        <v>0</v>
      </c>
      <c r="N234" s="74">
        <f t="shared" si="131"/>
        <v>0</v>
      </c>
      <c r="O234" s="74">
        <f t="shared" si="132"/>
        <v>0</v>
      </c>
      <c r="P234" s="74">
        <f t="shared" si="133"/>
        <v>0</v>
      </c>
      <c r="Q234" s="74">
        <f t="shared" si="134"/>
        <v>0</v>
      </c>
      <c r="R234" s="74">
        <f t="shared" si="135"/>
        <v>0</v>
      </c>
      <c r="S234" s="74">
        <f t="shared" si="136"/>
        <v>0</v>
      </c>
      <c r="T234" s="74">
        <f t="shared" si="137"/>
        <v>0</v>
      </c>
      <c r="U234" s="74">
        <f t="shared" si="138"/>
        <v>0</v>
      </c>
      <c r="V234" s="74">
        <f t="shared" si="139"/>
        <v>0</v>
      </c>
      <c r="W234" s="74">
        <f t="shared" si="140"/>
        <v>0</v>
      </c>
      <c r="X234" s="74">
        <f t="shared" si="141"/>
        <v>0</v>
      </c>
      <c r="Y234" s="74">
        <f t="shared" si="142"/>
        <v>0</v>
      </c>
      <c r="Z234" s="74">
        <f t="shared" si="143"/>
        <v>0</v>
      </c>
      <c r="AB234" s="75"/>
    </row>
    <row r="235" spans="2:28" ht="29.25" customHeight="1">
      <c r="B235" s="7"/>
      <c r="C235" s="309"/>
      <c r="D235" s="311"/>
      <c r="E235" s="313"/>
      <c r="F235" s="313"/>
      <c r="G235" s="313"/>
      <c r="H235" s="313"/>
      <c r="I235" s="76" t="s">
        <v>43</v>
      </c>
      <c r="J235" s="76" t="str">
        <f t="shared" si="127"/>
        <v xml:space="preserve"> </v>
      </c>
      <c r="K235" s="76" t="str">
        <f t="shared" si="128"/>
        <v xml:space="preserve"> </v>
      </c>
      <c r="L235" s="76" t="str">
        <f t="shared" si="129"/>
        <v xml:space="preserve"> </v>
      </c>
      <c r="M235" s="76" t="str">
        <f t="shared" si="130"/>
        <v xml:space="preserve"> </v>
      </c>
      <c r="N235" s="76" t="str">
        <f t="shared" si="131"/>
        <v xml:space="preserve"> </v>
      </c>
      <c r="O235" s="76" t="str">
        <f t="shared" si="132"/>
        <v xml:space="preserve"> </v>
      </c>
      <c r="P235" s="76" t="str">
        <f t="shared" si="133"/>
        <v xml:space="preserve"> </v>
      </c>
      <c r="Q235" s="76" t="str">
        <f t="shared" si="134"/>
        <v xml:space="preserve"> </v>
      </c>
      <c r="R235" s="76" t="str">
        <f t="shared" si="135"/>
        <v xml:space="preserve"> </v>
      </c>
      <c r="S235" s="76" t="str">
        <f t="shared" si="136"/>
        <v xml:space="preserve"> </v>
      </c>
      <c r="T235" s="76" t="str">
        <f t="shared" si="137"/>
        <v xml:space="preserve"> </v>
      </c>
      <c r="U235" s="76" t="str">
        <f t="shared" si="138"/>
        <v xml:space="preserve"> </v>
      </c>
      <c r="V235" s="76" t="str">
        <f t="shared" si="139"/>
        <v xml:space="preserve"> </v>
      </c>
      <c r="W235" s="76" t="str">
        <f t="shared" si="140"/>
        <v xml:space="preserve"> </v>
      </c>
      <c r="X235" s="76" t="str">
        <f t="shared" si="141"/>
        <v xml:space="preserve"> </v>
      </c>
      <c r="Y235" s="76" t="str">
        <f t="shared" si="142"/>
        <v xml:space="preserve"> </v>
      </c>
      <c r="Z235" s="76" t="str">
        <f t="shared" si="143"/>
        <v xml:space="preserve"> </v>
      </c>
      <c r="AB235" s="75"/>
    </row>
    <row r="236" spans="2:28" ht="29.25" customHeight="1">
      <c r="B236" s="7"/>
      <c r="C236" s="308" t="s">
        <v>203</v>
      </c>
      <c r="D236" s="310"/>
      <c r="E236" s="312"/>
      <c r="F236" s="312"/>
      <c r="G236" s="312"/>
      <c r="H236" s="312"/>
      <c r="I236" s="74"/>
      <c r="J236" s="74">
        <f t="shared" si="127"/>
        <v>0</v>
      </c>
      <c r="K236" s="74">
        <f t="shared" si="128"/>
        <v>0</v>
      </c>
      <c r="L236" s="74">
        <f t="shared" si="129"/>
        <v>0</v>
      </c>
      <c r="M236" s="74">
        <f t="shared" si="130"/>
        <v>0</v>
      </c>
      <c r="N236" s="74">
        <f t="shared" si="131"/>
        <v>0</v>
      </c>
      <c r="O236" s="74">
        <f t="shared" si="132"/>
        <v>0</v>
      </c>
      <c r="P236" s="74">
        <f t="shared" si="133"/>
        <v>0</v>
      </c>
      <c r="Q236" s="74">
        <f t="shared" si="134"/>
        <v>0</v>
      </c>
      <c r="R236" s="74">
        <f t="shared" si="135"/>
        <v>0</v>
      </c>
      <c r="S236" s="74">
        <f t="shared" si="136"/>
        <v>0</v>
      </c>
      <c r="T236" s="74">
        <f t="shared" si="137"/>
        <v>0</v>
      </c>
      <c r="U236" s="74">
        <f t="shared" si="138"/>
        <v>0</v>
      </c>
      <c r="V236" s="74">
        <f t="shared" si="139"/>
        <v>0</v>
      </c>
      <c r="W236" s="74">
        <f t="shared" si="140"/>
        <v>0</v>
      </c>
      <c r="X236" s="74">
        <f t="shared" si="141"/>
        <v>0</v>
      </c>
      <c r="Y236" s="74">
        <f t="shared" si="142"/>
        <v>0</v>
      </c>
      <c r="Z236" s="74">
        <f t="shared" si="143"/>
        <v>0</v>
      </c>
      <c r="AB236" s="75"/>
    </row>
    <row r="237" spans="2:28" ht="29.25" customHeight="1">
      <c r="B237" s="7"/>
      <c r="C237" s="309"/>
      <c r="D237" s="311"/>
      <c r="E237" s="313"/>
      <c r="F237" s="313"/>
      <c r="G237" s="313"/>
      <c r="H237" s="313"/>
      <c r="I237" s="76" t="s">
        <v>43</v>
      </c>
      <c r="J237" s="76" t="str">
        <f t="shared" si="127"/>
        <v xml:space="preserve"> </v>
      </c>
      <c r="K237" s="76" t="str">
        <f t="shared" si="128"/>
        <v xml:space="preserve"> </v>
      </c>
      <c r="L237" s="76" t="str">
        <f t="shared" si="129"/>
        <v xml:space="preserve"> </v>
      </c>
      <c r="M237" s="76" t="str">
        <f t="shared" si="130"/>
        <v xml:space="preserve"> </v>
      </c>
      <c r="N237" s="76" t="str">
        <f t="shared" si="131"/>
        <v xml:space="preserve"> </v>
      </c>
      <c r="O237" s="76" t="str">
        <f t="shared" si="132"/>
        <v xml:space="preserve"> </v>
      </c>
      <c r="P237" s="76" t="str">
        <f t="shared" si="133"/>
        <v xml:space="preserve"> </v>
      </c>
      <c r="Q237" s="76" t="str">
        <f t="shared" si="134"/>
        <v xml:space="preserve"> </v>
      </c>
      <c r="R237" s="76" t="str">
        <f t="shared" si="135"/>
        <v xml:space="preserve"> </v>
      </c>
      <c r="S237" s="76" t="str">
        <f t="shared" si="136"/>
        <v xml:space="preserve"> </v>
      </c>
      <c r="T237" s="76" t="str">
        <f t="shared" si="137"/>
        <v xml:space="preserve"> </v>
      </c>
      <c r="U237" s="76" t="str">
        <f t="shared" si="138"/>
        <v xml:space="preserve"> </v>
      </c>
      <c r="V237" s="76" t="str">
        <f t="shared" si="139"/>
        <v xml:space="preserve"> </v>
      </c>
      <c r="W237" s="76" t="str">
        <f t="shared" si="140"/>
        <v xml:space="preserve"> </v>
      </c>
      <c r="X237" s="76" t="str">
        <f t="shared" si="141"/>
        <v xml:space="preserve"> </v>
      </c>
      <c r="Y237" s="76" t="str">
        <f t="shared" si="142"/>
        <v xml:space="preserve"> </v>
      </c>
      <c r="Z237" s="76" t="str">
        <f t="shared" si="143"/>
        <v xml:space="preserve"> </v>
      </c>
      <c r="AB237" s="75"/>
    </row>
    <row r="238" spans="2:28" ht="16.5" customHeight="1">
      <c r="B238" s="7"/>
      <c r="C238" s="83"/>
      <c r="D238" s="58"/>
      <c r="E238" s="92"/>
      <c r="F238" s="92"/>
      <c r="G238" s="92"/>
      <c r="H238" s="92"/>
      <c r="I238" s="93"/>
      <c r="J238" s="93"/>
      <c r="K238" s="93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</row>
    <row r="239" spans="2:28" ht="33.75" customHeight="1">
      <c r="B239" s="7"/>
      <c r="C239" s="60"/>
      <c r="D239" s="84" t="s">
        <v>204</v>
      </c>
      <c r="E239" s="85"/>
      <c r="F239" s="85"/>
      <c r="G239" s="85"/>
      <c r="H239" s="85"/>
      <c r="I239" s="85"/>
      <c r="J239" s="85"/>
      <c r="K239" s="8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</row>
    <row r="240" spans="2:28" ht="25.5" customHeight="1">
      <c r="B240" s="7"/>
      <c r="C240" s="63"/>
      <c r="D240" s="87" t="s">
        <v>205</v>
      </c>
      <c r="E240" s="88"/>
      <c r="F240" s="88"/>
      <c r="G240" s="88"/>
      <c r="H240" s="88"/>
      <c r="I240" s="88"/>
      <c r="J240" s="88"/>
      <c r="K240" s="89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</row>
    <row r="241" spans="2:28" ht="38.1" customHeight="1">
      <c r="B241" s="7"/>
      <c r="C241" s="314" t="s">
        <v>32</v>
      </c>
      <c r="D241" s="314" t="s">
        <v>33</v>
      </c>
      <c r="E241" s="314" t="s">
        <v>34</v>
      </c>
      <c r="F241" s="314" t="str">
        <f>F$25</f>
        <v>Status der 
Umsetzung</v>
      </c>
      <c r="G241" s="314" t="s">
        <v>36</v>
      </c>
      <c r="H241" s="314" t="s">
        <v>37</v>
      </c>
      <c r="I241" s="67" t="str">
        <f>I25</f>
        <v/>
      </c>
      <c r="J241" s="67" t="str">
        <f>J25</f>
        <v/>
      </c>
      <c r="K241" s="67" t="str">
        <f>K25</f>
        <v/>
      </c>
      <c r="L241" s="67" t="str">
        <f>L25</f>
        <v>Ziele CO2 &amp; Kompetenzen</v>
      </c>
      <c r="M241" s="67" t="str">
        <f>M25</f>
        <v/>
      </c>
      <c r="N241" s="67" t="str">
        <f t="shared" ref="N241:Z241" si="144">N25</f>
        <v/>
      </c>
      <c r="O241" s="67" t="str">
        <f t="shared" si="144"/>
        <v/>
      </c>
      <c r="P241" s="67" t="str">
        <f t="shared" si="144"/>
        <v/>
      </c>
      <c r="Q241" s="67" t="str">
        <f t="shared" si="144"/>
        <v/>
      </c>
      <c r="R241" s="67" t="str">
        <f t="shared" si="144"/>
        <v/>
      </c>
      <c r="S241" s="67" t="str">
        <f t="shared" si="144"/>
        <v/>
      </c>
      <c r="T241" s="67" t="str">
        <f t="shared" si="144"/>
        <v/>
      </c>
      <c r="U241" s="67" t="str">
        <f t="shared" si="144"/>
        <v/>
      </c>
      <c r="V241" s="67" t="str">
        <f t="shared" si="144"/>
        <v/>
      </c>
      <c r="W241" s="67" t="str">
        <f t="shared" si="144"/>
        <v/>
      </c>
      <c r="X241" s="67" t="str">
        <f t="shared" si="144"/>
        <v/>
      </c>
      <c r="Y241" s="67" t="str">
        <f t="shared" si="144"/>
        <v/>
      </c>
      <c r="Z241" s="67" t="str">
        <f t="shared" si="144"/>
        <v/>
      </c>
    </row>
    <row r="242" spans="2:28" ht="14.25" customHeight="1">
      <c r="B242" s="7"/>
      <c r="C242" s="314"/>
      <c r="D242" s="314"/>
      <c r="E242" s="314"/>
      <c r="F242" s="314"/>
      <c r="G242" s="314"/>
      <c r="H242" s="314"/>
      <c r="I242" s="68">
        <f>$I$9</f>
        <v>2019</v>
      </c>
      <c r="J242" s="68">
        <f>J$9</f>
        <v>2022</v>
      </c>
      <c r="K242" s="68">
        <f>K$9</f>
        <v>2022</v>
      </c>
      <c r="L242" s="68">
        <f>L$9</f>
        <v>2024</v>
      </c>
      <c r="M242" s="68">
        <f>L242+2</f>
        <v>2026</v>
      </c>
      <c r="N242" s="68">
        <f>M242+2</f>
        <v>2028</v>
      </c>
      <c r="O242" s="68">
        <f>N242+2</f>
        <v>2030</v>
      </c>
      <c r="P242" s="68">
        <f>O242+2</f>
        <v>2032</v>
      </c>
      <c r="Q242" s="68">
        <f t="shared" ref="Q242:V242" si="145">P242+2</f>
        <v>2034</v>
      </c>
      <c r="R242" s="68">
        <f t="shared" si="145"/>
        <v>2036</v>
      </c>
      <c r="S242" s="68">
        <f t="shared" si="145"/>
        <v>2038</v>
      </c>
      <c r="T242" s="68">
        <f t="shared" si="145"/>
        <v>2040</v>
      </c>
      <c r="U242" s="68">
        <f t="shared" si="145"/>
        <v>2042</v>
      </c>
      <c r="V242" s="68">
        <f t="shared" si="145"/>
        <v>2044</v>
      </c>
      <c r="W242" s="68">
        <f>V242+2</f>
        <v>2046</v>
      </c>
      <c r="X242" s="68">
        <f>W242+2</f>
        <v>2048</v>
      </c>
      <c r="Y242" s="68">
        <f>X242+2</f>
        <v>2050</v>
      </c>
      <c r="Z242" s="68">
        <f>Y242+2</f>
        <v>2052</v>
      </c>
    </row>
    <row r="243" spans="2:28" ht="21.75" customHeight="1">
      <c r="B243" s="7"/>
      <c r="C243" s="69"/>
      <c r="D243" s="71" t="s">
        <v>43</v>
      </c>
      <c r="E243" s="90"/>
      <c r="F243" s="90"/>
      <c r="G243" s="90"/>
      <c r="H243" s="91" t="s">
        <v>38</v>
      </c>
      <c r="I243" s="73">
        <f t="shared" ref="I243:Z243" si="146">SUM(I244:I273)</f>
        <v>0</v>
      </c>
      <c r="J243" s="73">
        <f t="shared" si="146"/>
        <v>0</v>
      </c>
      <c r="K243" s="73">
        <f t="shared" si="146"/>
        <v>0</v>
      </c>
      <c r="L243" s="73">
        <f t="shared" si="146"/>
        <v>0</v>
      </c>
      <c r="M243" s="73">
        <f t="shared" si="146"/>
        <v>0</v>
      </c>
      <c r="N243" s="73">
        <f t="shared" si="146"/>
        <v>0</v>
      </c>
      <c r="O243" s="73">
        <f t="shared" si="146"/>
        <v>0</v>
      </c>
      <c r="P243" s="73">
        <f t="shared" si="146"/>
        <v>0</v>
      </c>
      <c r="Q243" s="73">
        <f t="shared" si="146"/>
        <v>0</v>
      </c>
      <c r="R243" s="73">
        <f t="shared" si="146"/>
        <v>0</v>
      </c>
      <c r="S243" s="73">
        <f t="shared" si="146"/>
        <v>0</v>
      </c>
      <c r="T243" s="73">
        <f t="shared" si="146"/>
        <v>0</v>
      </c>
      <c r="U243" s="73">
        <f t="shared" si="146"/>
        <v>0</v>
      </c>
      <c r="V243" s="73">
        <f t="shared" si="146"/>
        <v>0</v>
      </c>
      <c r="W243" s="73">
        <f t="shared" si="146"/>
        <v>0</v>
      </c>
      <c r="X243" s="73">
        <f t="shared" si="146"/>
        <v>0</v>
      </c>
      <c r="Y243" s="73">
        <f t="shared" si="146"/>
        <v>0</v>
      </c>
      <c r="Z243" s="73">
        <f t="shared" si="146"/>
        <v>0</v>
      </c>
    </row>
    <row r="244" spans="2:28" ht="29.25" customHeight="1">
      <c r="B244" s="7"/>
      <c r="C244" s="308" t="s">
        <v>206</v>
      </c>
      <c r="D244" s="310" t="s">
        <v>207</v>
      </c>
      <c r="E244" s="312">
        <v>2022</v>
      </c>
      <c r="F244" s="312" t="s">
        <v>2</v>
      </c>
      <c r="G244" s="312" t="s">
        <v>70</v>
      </c>
      <c r="H244" s="312" t="s">
        <v>70</v>
      </c>
      <c r="I244" s="74"/>
      <c r="J244" s="74">
        <f t="shared" ref="J244:J273" si="147">I244</f>
        <v>0</v>
      </c>
      <c r="K244" s="74">
        <f t="shared" ref="K244:K273" si="148">J244</f>
        <v>0</v>
      </c>
      <c r="L244" s="74">
        <f t="shared" ref="L244:L273" si="149">K244</f>
        <v>0</v>
      </c>
      <c r="M244" s="74">
        <f t="shared" ref="M244:M273" si="150">L244</f>
        <v>0</v>
      </c>
      <c r="N244" s="74">
        <f t="shared" ref="N244:N273" si="151">M244</f>
        <v>0</v>
      </c>
      <c r="O244" s="74">
        <f t="shared" ref="O244:O273" si="152">N244</f>
        <v>0</v>
      </c>
      <c r="P244" s="74">
        <f t="shared" ref="P244:P273" si="153">O244</f>
        <v>0</v>
      </c>
      <c r="Q244" s="74">
        <f t="shared" ref="Q244:Q273" si="154">P244</f>
        <v>0</v>
      </c>
      <c r="R244" s="74">
        <f t="shared" ref="R244:R273" si="155">Q244</f>
        <v>0</v>
      </c>
      <c r="S244" s="74">
        <f t="shared" ref="S244:S273" si="156">R244</f>
        <v>0</v>
      </c>
      <c r="T244" s="74">
        <f t="shared" ref="T244:T273" si="157">S244</f>
        <v>0</v>
      </c>
      <c r="U244" s="74">
        <f t="shared" ref="U244:U273" si="158">T244</f>
        <v>0</v>
      </c>
      <c r="V244" s="74">
        <f t="shared" ref="V244:V273" si="159">U244</f>
        <v>0</v>
      </c>
      <c r="W244" s="74">
        <f t="shared" ref="W244:W273" si="160">V244</f>
        <v>0</v>
      </c>
      <c r="X244" s="74">
        <f t="shared" ref="X244:X273" si="161">W244</f>
        <v>0</v>
      </c>
      <c r="Y244" s="74">
        <f t="shared" ref="Y244:Y273" si="162">X244</f>
        <v>0</v>
      </c>
      <c r="Z244" s="74">
        <f t="shared" ref="Z244:Z273" si="163">Y244</f>
        <v>0</v>
      </c>
      <c r="AB244" s="75"/>
    </row>
    <row r="245" spans="2:28" ht="29.25" customHeight="1">
      <c r="B245" s="7"/>
      <c r="C245" s="309"/>
      <c r="D245" s="311"/>
      <c r="E245" s="313"/>
      <c r="F245" s="313" t="s">
        <v>4</v>
      </c>
      <c r="G245" s="313"/>
      <c r="H245" s="313"/>
      <c r="I245" s="76" t="s">
        <v>43</v>
      </c>
      <c r="J245" s="76" t="str">
        <f t="shared" si="147"/>
        <v xml:space="preserve"> </v>
      </c>
      <c r="K245" s="76" t="str">
        <f t="shared" si="148"/>
        <v xml:space="preserve"> </v>
      </c>
      <c r="L245" s="76" t="str">
        <f t="shared" si="149"/>
        <v xml:space="preserve"> </v>
      </c>
      <c r="M245" s="76" t="str">
        <f t="shared" si="150"/>
        <v xml:space="preserve"> </v>
      </c>
      <c r="N245" s="76" t="str">
        <f t="shared" si="151"/>
        <v xml:space="preserve"> </v>
      </c>
      <c r="O245" s="76" t="str">
        <f t="shared" si="152"/>
        <v xml:space="preserve"> </v>
      </c>
      <c r="P245" s="76" t="str">
        <f t="shared" si="153"/>
        <v xml:space="preserve"> </v>
      </c>
      <c r="Q245" s="76" t="str">
        <f t="shared" si="154"/>
        <v xml:space="preserve"> </v>
      </c>
      <c r="R245" s="76" t="str">
        <f t="shared" si="155"/>
        <v xml:space="preserve"> </v>
      </c>
      <c r="S245" s="76" t="str">
        <f t="shared" si="156"/>
        <v xml:space="preserve"> </v>
      </c>
      <c r="T245" s="76" t="str">
        <f t="shared" si="157"/>
        <v xml:space="preserve"> </v>
      </c>
      <c r="U245" s="76" t="str">
        <f t="shared" si="158"/>
        <v xml:space="preserve"> </v>
      </c>
      <c r="V245" s="76" t="str">
        <f t="shared" si="159"/>
        <v xml:space="preserve"> </v>
      </c>
      <c r="W245" s="76" t="str">
        <f t="shared" si="160"/>
        <v xml:space="preserve"> </v>
      </c>
      <c r="X245" s="76" t="str">
        <f t="shared" si="161"/>
        <v xml:space="preserve"> </v>
      </c>
      <c r="Y245" s="76" t="str">
        <f t="shared" si="162"/>
        <v xml:space="preserve"> </v>
      </c>
      <c r="Z245" s="76" t="str">
        <f t="shared" si="163"/>
        <v xml:space="preserve"> </v>
      </c>
      <c r="AB245" s="75"/>
    </row>
    <row r="246" spans="2:28" ht="29.25" customHeight="1">
      <c r="B246" s="7"/>
      <c r="C246" s="308" t="s">
        <v>208</v>
      </c>
      <c r="D246" s="310" t="s">
        <v>209</v>
      </c>
      <c r="E246" s="312">
        <v>2020</v>
      </c>
      <c r="F246" s="312" t="s">
        <v>2</v>
      </c>
      <c r="G246" s="312" t="s">
        <v>165</v>
      </c>
      <c r="H246" s="312" t="s">
        <v>210</v>
      </c>
      <c r="I246" s="74"/>
      <c r="J246" s="74">
        <f t="shared" si="147"/>
        <v>0</v>
      </c>
      <c r="K246" s="74">
        <f t="shared" si="148"/>
        <v>0</v>
      </c>
      <c r="L246" s="74">
        <f t="shared" si="149"/>
        <v>0</v>
      </c>
      <c r="M246" s="74">
        <f t="shared" si="150"/>
        <v>0</v>
      </c>
      <c r="N246" s="74">
        <f t="shared" si="151"/>
        <v>0</v>
      </c>
      <c r="O246" s="74">
        <f t="shared" si="152"/>
        <v>0</v>
      </c>
      <c r="P246" s="74">
        <f t="shared" si="153"/>
        <v>0</v>
      </c>
      <c r="Q246" s="74">
        <f t="shared" si="154"/>
        <v>0</v>
      </c>
      <c r="R246" s="74">
        <f t="shared" si="155"/>
        <v>0</v>
      </c>
      <c r="S246" s="74">
        <f t="shared" si="156"/>
        <v>0</v>
      </c>
      <c r="T246" s="74">
        <f t="shared" si="157"/>
        <v>0</v>
      </c>
      <c r="U246" s="74">
        <f t="shared" si="158"/>
        <v>0</v>
      </c>
      <c r="V246" s="74">
        <f t="shared" si="159"/>
        <v>0</v>
      </c>
      <c r="W246" s="74">
        <f t="shared" si="160"/>
        <v>0</v>
      </c>
      <c r="X246" s="74">
        <f t="shared" si="161"/>
        <v>0</v>
      </c>
      <c r="Y246" s="74">
        <f t="shared" si="162"/>
        <v>0</v>
      </c>
      <c r="Z246" s="74">
        <f t="shared" si="163"/>
        <v>0</v>
      </c>
      <c r="AB246" s="75"/>
    </row>
    <row r="247" spans="2:28" ht="29.25" customHeight="1">
      <c r="B247" s="7"/>
      <c r="C247" s="309"/>
      <c r="D247" s="311"/>
      <c r="E247" s="313"/>
      <c r="F247" s="313" t="s">
        <v>2</v>
      </c>
      <c r="G247" s="313"/>
      <c r="H247" s="313"/>
      <c r="I247" s="76" t="s">
        <v>43</v>
      </c>
      <c r="J247" s="76" t="str">
        <f t="shared" si="147"/>
        <v xml:space="preserve"> </v>
      </c>
      <c r="K247" s="76" t="str">
        <f t="shared" si="148"/>
        <v xml:space="preserve"> </v>
      </c>
      <c r="L247" s="76" t="str">
        <f t="shared" si="149"/>
        <v xml:space="preserve"> </v>
      </c>
      <c r="M247" s="76" t="str">
        <f t="shared" si="150"/>
        <v xml:space="preserve"> </v>
      </c>
      <c r="N247" s="76" t="str">
        <f t="shared" si="151"/>
        <v xml:space="preserve"> </v>
      </c>
      <c r="O247" s="76" t="str">
        <f t="shared" si="152"/>
        <v xml:space="preserve"> </v>
      </c>
      <c r="P247" s="76" t="str">
        <f t="shared" si="153"/>
        <v xml:space="preserve"> </v>
      </c>
      <c r="Q247" s="76" t="str">
        <f t="shared" si="154"/>
        <v xml:space="preserve"> </v>
      </c>
      <c r="R247" s="76" t="str">
        <f t="shared" si="155"/>
        <v xml:space="preserve"> </v>
      </c>
      <c r="S247" s="76" t="str">
        <f t="shared" si="156"/>
        <v xml:space="preserve"> </v>
      </c>
      <c r="T247" s="76" t="str">
        <f t="shared" si="157"/>
        <v xml:space="preserve"> </v>
      </c>
      <c r="U247" s="76" t="str">
        <f t="shared" si="158"/>
        <v xml:space="preserve"> </v>
      </c>
      <c r="V247" s="76" t="str">
        <f t="shared" si="159"/>
        <v xml:space="preserve"> </v>
      </c>
      <c r="W247" s="76" t="str">
        <f t="shared" si="160"/>
        <v xml:space="preserve"> </v>
      </c>
      <c r="X247" s="76" t="str">
        <f t="shared" si="161"/>
        <v xml:space="preserve"> </v>
      </c>
      <c r="Y247" s="76" t="str">
        <f t="shared" si="162"/>
        <v xml:space="preserve"> </v>
      </c>
      <c r="Z247" s="76" t="str">
        <f t="shared" si="163"/>
        <v xml:space="preserve"> </v>
      </c>
      <c r="AB247" s="75"/>
    </row>
    <row r="248" spans="2:28" ht="29.25" customHeight="1">
      <c r="B248" s="7"/>
      <c r="C248" s="308" t="s">
        <v>211</v>
      </c>
      <c r="D248" s="310" t="s">
        <v>212</v>
      </c>
      <c r="E248" s="312">
        <v>2020</v>
      </c>
      <c r="F248" s="312" t="s">
        <v>2</v>
      </c>
      <c r="G248" s="312" t="s">
        <v>165</v>
      </c>
      <c r="H248" s="312" t="s">
        <v>210</v>
      </c>
      <c r="I248" s="74"/>
      <c r="J248" s="74">
        <f t="shared" si="147"/>
        <v>0</v>
      </c>
      <c r="K248" s="74">
        <f t="shared" si="148"/>
        <v>0</v>
      </c>
      <c r="L248" s="74">
        <f t="shared" si="149"/>
        <v>0</v>
      </c>
      <c r="M248" s="74">
        <f t="shared" si="150"/>
        <v>0</v>
      </c>
      <c r="N248" s="74">
        <f t="shared" si="151"/>
        <v>0</v>
      </c>
      <c r="O248" s="74">
        <f t="shared" si="152"/>
        <v>0</v>
      </c>
      <c r="P248" s="74">
        <f t="shared" si="153"/>
        <v>0</v>
      </c>
      <c r="Q248" s="74">
        <f t="shared" si="154"/>
        <v>0</v>
      </c>
      <c r="R248" s="74">
        <f t="shared" si="155"/>
        <v>0</v>
      </c>
      <c r="S248" s="74">
        <f t="shared" si="156"/>
        <v>0</v>
      </c>
      <c r="T248" s="74">
        <f t="shared" si="157"/>
        <v>0</v>
      </c>
      <c r="U248" s="74">
        <f t="shared" si="158"/>
        <v>0</v>
      </c>
      <c r="V248" s="74">
        <f t="shared" si="159"/>
        <v>0</v>
      </c>
      <c r="W248" s="74">
        <f t="shared" si="160"/>
        <v>0</v>
      </c>
      <c r="X248" s="74">
        <f t="shared" si="161"/>
        <v>0</v>
      </c>
      <c r="Y248" s="74">
        <f t="shared" si="162"/>
        <v>0</v>
      </c>
      <c r="Z248" s="74">
        <f t="shared" si="163"/>
        <v>0</v>
      </c>
      <c r="AB248" s="75"/>
    </row>
    <row r="249" spans="2:28" ht="29.25" customHeight="1">
      <c r="B249" s="7"/>
      <c r="C249" s="309"/>
      <c r="D249" s="311"/>
      <c r="E249" s="313"/>
      <c r="F249" s="313"/>
      <c r="G249" s="313"/>
      <c r="H249" s="313"/>
      <c r="I249" s="76" t="s">
        <v>43</v>
      </c>
      <c r="J249" s="76" t="str">
        <f t="shared" si="147"/>
        <v xml:space="preserve"> </v>
      </c>
      <c r="K249" s="76" t="str">
        <f t="shared" si="148"/>
        <v xml:space="preserve"> </v>
      </c>
      <c r="L249" s="76" t="str">
        <f t="shared" si="149"/>
        <v xml:space="preserve"> </v>
      </c>
      <c r="M249" s="76" t="str">
        <f t="shared" si="150"/>
        <v xml:space="preserve"> </v>
      </c>
      <c r="N249" s="76" t="str">
        <f t="shared" si="151"/>
        <v xml:space="preserve"> </v>
      </c>
      <c r="O249" s="76" t="str">
        <f t="shared" si="152"/>
        <v xml:space="preserve"> </v>
      </c>
      <c r="P249" s="76" t="str">
        <f t="shared" si="153"/>
        <v xml:space="preserve"> </v>
      </c>
      <c r="Q249" s="76" t="str">
        <f t="shared" si="154"/>
        <v xml:space="preserve"> </v>
      </c>
      <c r="R249" s="76" t="str">
        <f t="shared" si="155"/>
        <v xml:space="preserve"> </v>
      </c>
      <c r="S249" s="76" t="str">
        <f t="shared" si="156"/>
        <v xml:space="preserve"> </v>
      </c>
      <c r="T249" s="76" t="str">
        <f t="shared" si="157"/>
        <v xml:space="preserve"> </v>
      </c>
      <c r="U249" s="76" t="str">
        <f t="shared" si="158"/>
        <v xml:space="preserve"> </v>
      </c>
      <c r="V249" s="76" t="str">
        <f t="shared" si="159"/>
        <v xml:space="preserve"> </v>
      </c>
      <c r="W249" s="76" t="str">
        <f t="shared" si="160"/>
        <v xml:space="preserve"> </v>
      </c>
      <c r="X249" s="76" t="str">
        <f t="shared" si="161"/>
        <v xml:space="preserve"> </v>
      </c>
      <c r="Y249" s="76" t="str">
        <f t="shared" si="162"/>
        <v xml:space="preserve"> </v>
      </c>
      <c r="Z249" s="76" t="str">
        <f t="shared" si="163"/>
        <v xml:space="preserve"> </v>
      </c>
      <c r="AB249" s="75"/>
    </row>
    <row r="250" spans="2:28" ht="29.25" customHeight="1">
      <c r="B250" s="7"/>
      <c r="C250" s="308" t="s">
        <v>213</v>
      </c>
      <c r="D250" s="310"/>
      <c r="E250" s="312"/>
      <c r="F250" s="312"/>
      <c r="G250" s="312"/>
      <c r="H250" s="312"/>
      <c r="I250" s="74"/>
      <c r="J250" s="74">
        <f t="shared" si="147"/>
        <v>0</v>
      </c>
      <c r="K250" s="74">
        <f t="shared" si="148"/>
        <v>0</v>
      </c>
      <c r="L250" s="74">
        <f t="shared" si="149"/>
        <v>0</v>
      </c>
      <c r="M250" s="74">
        <f t="shared" si="150"/>
        <v>0</v>
      </c>
      <c r="N250" s="74">
        <f t="shared" si="151"/>
        <v>0</v>
      </c>
      <c r="O250" s="74">
        <f t="shared" si="152"/>
        <v>0</v>
      </c>
      <c r="P250" s="74">
        <f t="shared" si="153"/>
        <v>0</v>
      </c>
      <c r="Q250" s="74">
        <f t="shared" si="154"/>
        <v>0</v>
      </c>
      <c r="R250" s="74">
        <f t="shared" si="155"/>
        <v>0</v>
      </c>
      <c r="S250" s="74">
        <f t="shared" si="156"/>
        <v>0</v>
      </c>
      <c r="T250" s="74">
        <f t="shared" si="157"/>
        <v>0</v>
      </c>
      <c r="U250" s="74">
        <f t="shared" si="158"/>
        <v>0</v>
      </c>
      <c r="V250" s="74">
        <f t="shared" si="159"/>
        <v>0</v>
      </c>
      <c r="W250" s="74">
        <f t="shared" si="160"/>
        <v>0</v>
      </c>
      <c r="X250" s="74">
        <f t="shared" si="161"/>
        <v>0</v>
      </c>
      <c r="Y250" s="74">
        <f t="shared" si="162"/>
        <v>0</v>
      </c>
      <c r="Z250" s="74">
        <f t="shared" si="163"/>
        <v>0</v>
      </c>
      <c r="AB250" s="75"/>
    </row>
    <row r="251" spans="2:28" ht="29.25" customHeight="1">
      <c r="B251" s="7"/>
      <c r="C251" s="309"/>
      <c r="D251" s="311"/>
      <c r="E251" s="313"/>
      <c r="F251" s="313"/>
      <c r="G251" s="313"/>
      <c r="H251" s="313"/>
      <c r="I251" s="76" t="s">
        <v>43</v>
      </c>
      <c r="J251" s="76" t="str">
        <f t="shared" si="147"/>
        <v xml:space="preserve"> </v>
      </c>
      <c r="K251" s="76" t="str">
        <f t="shared" si="148"/>
        <v xml:space="preserve"> </v>
      </c>
      <c r="L251" s="76" t="str">
        <f t="shared" si="149"/>
        <v xml:space="preserve"> </v>
      </c>
      <c r="M251" s="76" t="str">
        <f t="shared" si="150"/>
        <v xml:space="preserve"> </v>
      </c>
      <c r="N251" s="76" t="str">
        <f t="shared" si="151"/>
        <v xml:space="preserve"> </v>
      </c>
      <c r="O251" s="76" t="str">
        <f t="shared" si="152"/>
        <v xml:space="preserve"> </v>
      </c>
      <c r="P251" s="76" t="str">
        <f t="shared" si="153"/>
        <v xml:space="preserve"> </v>
      </c>
      <c r="Q251" s="76" t="str">
        <f t="shared" si="154"/>
        <v xml:space="preserve"> </v>
      </c>
      <c r="R251" s="76" t="str">
        <f t="shared" si="155"/>
        <v xml:space="preserve"> </v>
      </c>
      <c r="S251" s="76" t="str">
        <f t="shared" si="156"/>
        <v xml:space="preserve"> </v>
      </c>
      <c r="T251" s="76" t="str">
        <f t="shared" si="157"/>
        <v xml:space="preserve"> </v>
      </c>
      <c r="U251" s="76" t="str">
        <f t="shared" si="158"/>
        <v xml:space="preserve"> </v>
      </c>
      <c r="V251" s="76" t="str">
        <f t="shared" si="159"/>
        <v xml:space="preserve"> </v>
      </c>
      <c r="W251" s="76" t="str">
        <f t="shared" si="160"/>
        <v xml:space="preserve"> </v>
      </c>
      <c r="X251" s="76" t="str">
        <f t="shared" si="161"/>
        <v xml:space="preserve"> </v>
      </c>
      <c r="Y251" s="76" t="str">
        <f t="shared" si="162"/>
        <v xml:space="preserve"> </v>
      </c>
      <c r="Z251" s="76" t="str">
        <f t="shared" si="163"/>
        <v xml:space="preserve"> </v>
      </c>
      <c r="AB251" s="75"/>
    </row>
    <row r="252" spans="2:28" ht="29.25" customHeight="1">
      <c r="B252" s="7"/>
      <c r="C252" s="308" t="s">
        <v>214</v>
      </c>
      <c r="D252" s="310"/>
      <c r="E252" s="312"/>
      <c r="F252" s="312"/>
      <c r="G252" s="312"/>
      <c r="H252" s="312"/>
      <c r="I252" s="74"/>
      <c r="J252" s="74">
        <f t="shared" si="147"/>
        <v>0</v>
      </c>
      <c r="K252" s="74">
        <f t="shared" si="148"/>
        <v>0</v>
      </c>
      <c r="L252" s="74">
        <f t="shared" si="149"/>
        <v>0</v>
      </c>
      <c r="M252" s="74">
        <f t="shared" si="150"/>
        <v>0</v>
      </c>
      <c r="N252" s="74">
        <f t="shared" si="151"/>
        <v>0</v>
      </c>
      <c r="O252" s="74">
        <f t="shared" si="152"/>
        <v>0</v>
      </c>
      <c r="P252" s="74">
        <f t="shared" si="153"/>
        <v>0</v>
      </c>
      <c r="Q252" s="74">
        <f t="shared" si="154"/>
        <v>0</v>
      </c>
      <c r="R252" s="74">
        <f t="shared" si="155"/>
        <v>0</v>
      </c>
      <c r="S252" s="74">
        <f t="shared" si="156"/>
        <v>0</v>
      </c>
      <c r="T252" s="74">
        <f t="shared" si="157"/>
        <v>0</v>
      </c>
      <c r="U252" s="74">
        <f t="shared" si="158"/>
        <v>0</v>
      </c>
      <c r="V252" s="74">
        <f t="shared" si="159"/>
        <v>0</v>
      </c>
      <c r="W252" s="74">
        <f t="shared" si="160"/>
        <v>0</v>
      </c>
      <c r="X252" s="74">
        <f t="shared" si="161"/>
        <v>0</v>
      </c>
      <c r="Y252" s="74">
        <f t="shared" si="162"/>
        <v>0</v>
      </c>
      <c r="Z252" s="74">
        <f t="shared" si="163"/>
        <v>0</v>
      </c>
      <c r="AB252" s="75"/>
    </row>
    <row r="253" spans="2:28" ht="29.25" customHeight="1">
      <c r="B253" s="7"/>
      <c r="C253" s="309"/>
      <c r="D253" s="311"/>
      <c r="E253" s="313"/>
      <c r="F253" s="313"/>
      <c r="G253" s="313"/>
      <c r="H253" s="313"/>
      <c r="I253" s="76" t="s">
        <v>43</v>
      </c>
      <c r="J253" s="76" t="str">
        <f t="shared" si="147"/>
        <v xml:space="preserve"> </v>
      </c>
      <c r="K253" s="76" t="str">
        <f t="shared" si="148"/>
        <v xml:space="preserve"> </v>
      </c>
      <c r="L253" s="76" t="str">
        <f t="shared" si="149"/>
        <v xml:space="preserve"> </v>
      </c>
      <c r="M253" s="76" t="str">
        <f t="shared" si="150"/>
        <v xml:space="preserve"> </v>
      </c>
      <c r="N253" s="76" t="str">
        <f t="shared" si="151"/>
        <v xml:space="preserve"> </v>
      </c>
      <c r="O253" s="76" t="str">
        <f t="shared" si="152"/>
        <v xml:space="preserve"> </v>
      </c>
      <c r="P253" s="76" t="str">
        <f t="shared" si="153"/>
        <v xml:space="preserve"> </v>
      </c>
      <c r="Q253" s="76" t="str">
        <f t="shared" si="154"/>
        <v xml:space="preserve"> </v>
      </c>
      <c r="R253" s="76" t="str">
        <f t="shared" si="155"/>
        <v xml:space="preserve"> </v>
      </c>
      <c r="S253" s="76" t="str">
        <f t="shared" si="156"/>
        <v xml:space="preserve"> </v>
      </c>
      <c r="T253" s="76" t="str">
        <f t="shared" si="157"/>
        <v xml:space="preserve"> </v>
      </c>
      <c r="U253" s="76" t="str">
        <f t="shared" si="158"/>
        <v xml:space="preserve"> </v>
      </c>
      <c r="V253" s="76" t="str">
        <f t="shared" si="159"/>
        <v xml:space="preserve"> </v>
      </c>
      <c r="W253" s="76" t="str">
        <f t="shared" si="160"/>
        <v xml:space="preserve"> </v>
      </c>
      <c r="X253" s="76" t="str">
        <f t="shared" si="161"/>
        <v xml:space="preserve"> </v>
      </c>
      <c r="Y253" s="76" t="str">
        <f t="shared" si="162"/>
        <v xml:space="preserve"> </v>
      </c>
      <c r="Z253" s="76" t="str">
        <f t="shared" si="163"/>
        <v xml:space="preserve"> </v>
      </c>
      <c r="AB253" s="75"/>
    </row>
    <row r="254" spans="2:28" ht="29.25" customHeight="1">
      <c r="B254" s="7"/>
      <c r="C254" s="308" t="s">
        <v>215</v>
      </c>
      <c r="D254" s="310"/>
      <c r="E254" s="312"/>
      <c r="F254" s="312"/>
      <c r="G254" s="312"/>
      <c r="H254" s="312"/>
      <c r="I254" s="74"/>
      <c r="J254" s="74">
        <f t="shared" si="147"/>
        <v>0</v>
      </c>
      <c r="K254" s="74">
        <f t="shared" si="148"/>
        <v>0</v>
      </c>
      <c r="L254" s="74">
        <f t="shared" si="149"/>
        <v>0</v>
      </c>
      <c r="M254" s="74">
        <f t="shared" si="150"/>
        <v>0</v>
      </c>
      <c r="N254" s="74">
        <f t="shared" si="151"/>
        <v>0</v>
      </c>
      <c r="O254" s="74">
        <f t="shared" si="152"/>
        <v>0</v>
      </c>
      <c r="P254" s="74">
        <f t="shared" si="153"/>
        <v>0</v>
      </c>
      <c r="Q254" s="74">
        <f t="shared" si="154"/>
        <v>0</v>
      </c>
      <c r="R254" s="74">
        <f t="shared" si="155"/>
        <v>0</v>
      </c>
      <c r="S254" s="74">
        <f t="shared" si="156"/>
        <v>0</v>
      </c>
      <c r="T254" s="74">
        <f t="shared" si="157"/>
        <v>0</v>
      </c>
      <c r="U254" s="74">
        <f t="shared" si="158"/>
        <v>0</v>
      </c>
      <c r="V254" s="74">
        <f t="shared" si="159"/>
        <v>0</v>
      </c>
      <c r="W254" s="74">
        <f t="shared" si="160"/>
        <v>0</v>
      </c>
      <c r="X254" s="74">
        <f t="shared" si="161"/>
        <v>0</v>
      </c>
      <c r="Y254" s="74">
        <f t="shared" si="162"/>
        <v>0</v>
      </c>
      <c r="Z254" s="74">
        <f t="shared" si="163"/>
        <v>0</v>
      </c>
      <c r="AB254" s="75"/>
    </row>
    <row r="255" spans="2:28" ht="29.25" customHeight="1">
      <c r="B255" s="7"/>
      <c r="C255" s="309"/>
      <c r="D255" s="311"/>
      <c r="E255" s="313"/>
      <c r="F255" s="313"/>
      <c r="G255" s="313"/>
      <c r="H255" s="313"/>
      <c r="I255" s="76" t="s">
        <v>43</v>
      </c>
      <c r="J255" s="76" t="str">
        <f t="shared" si="147"/>
        <v xml:space="preserve"> </v>
      </c>
      <c r="K255" s="76" t="str">
        <f t="shared" si="148"/>
        <v xml:space="preserve"> </v>
      </c>
      <c r="L255" s="76" t="str">
        <f t="shared" si="149"/>
        <v xml:space="preserve"> </v>
      </c>
      <c r="M255" s="76" t="str">
        <f t="shared" si="150"/>
        <v xml:space="preserve"> </v>
      </c>
      <c r="N255" s="76" t="str">
        <f t="shared" si="151"/>
        <v xml:space="preserve"> </v>
      </c>
      <c r="O255" s="76" t="str">
        <f t="shared" si="152"/>
        <v xml:space="preserve"> </v>
      </c>
      <c r="P255" s="76" t="str">
        <f t="shared" si="153"/>
        <v xml:space="preserve"> </v>
      </c>
      <c r="Q255" s="76" t="str">
        <f t="shared" si="154"/>
        <v xml:space="preserve"> </v>
      </c>
      <c r="R255" s="76" t="str">
        <f t="shared" si="155"/>
        <v xml:space="preserve"> </v>
      </c>
      <c r="S255" s="76" t="str">
        <f t="shared" si="156"/>
        <v xml:space="preserve"> </v>
      </c>
      <c r="T255" s="76" t="str">
        <f t="shared" si="157"/>
        <v xml:space="preserve"> </v>
      </c>
      <c r="U255" s="76" t="str">
        <f t="shared" si="158"/>
        <v xml:space="preserve"> </v>
      </c>
      <c r="V255" s="76" t="str">
        <f t="shared" si="159"/>
        <v xml:space="preserve"> </v>
      </c>
      <c r="W255" s="76" t="str">
        <f t="shared" si="160"/>
        <v xml:space="preserve"> </v>
      </c>
      <c r="X255" s="76" t="str">
        <f t="shared" si="161"/>
        <v xml:space="preserve"> </v>
      </c>
      <c r="Y255" s="76" t="str">
        <f t="shared" si="162"/>
        <v xml:space="preserve"> </v>
      </c>
      <c r="Z255" s="76" t="str">
        <f t="shared" si="163"/>
        <v xml:space="preserve"> </v>
      </c>
      <c r="AB255" s="75"/>
    </row>
    <row r="256" spans="2:28" ht="29.25" customHeight="1">
      <c r="B256" s="7"/>
      <c r="C256" s="308" t="s">
        <v>216</v>
      </c>
      <c r="D256" s="310"/>
      <c r="E256" s="312"/>
      <c r="F256" s="312"/>
      <c r="G256" s="312"/>
      <c r="H256" s="312"/>
      <c r="I256" s="74"/>
      <c r="J256" s="74">
        <f t="shared" si="147"/>
        <v>0</v>
      </c>
      <c r="K256" s="74">
        <f t="shared" si="148"/>
        <v>0</v>
      </c>
      <c r="L256" s="74">
        <f t="shared" si="149"/>
        <v>0</v>
      </c>
      <c r="M256" s="74">
        <f t="shared" si="150"/>
        <v>0</v>
      </c>
      <c r="N256" s="74">
        <f t="shared" si="151"/>
        <v>0</v>
      </c>
      <c r="O256" s="74">
        <f t="shared" si="152"/>
        <v>0</v>
      </c>
      <c r="P256" s="74">
        <f t="shared" si="153"/>
        <v>0</v>
      </c>
      <c r="Q256" s="74">
        <f t="shared" si="154"/>
        <v>0</v>
      </c>
      <c r="R256" s="74">
        <f t="shared" si="155"/>
        <v>0</v>
      </c>
      <c r="S256" s="74">
        <f t="shared" si="156"/>
        <v>0</v>
      </c>
      <c r="T256" s="74">
        <f t="shared" si="157"/>
        <v>0</v>
      </c>
      <c r="U256" s="74">
        <f t="shared" si="158"/>
        <v>0</v>
      </c>
      <c r="V256" s="74">
        <f t="shared" si="159"/>
        <v>0</v>
      </c>
      <c r="W256" s="74">
        <f t="shared" si="160"/>
        <v>0</v>
      </c>
      <c r="X256" s="74">
        <f t="shared" si="161"/>
        <v>0</v>
      </c>
      <c r="Y256" s="74">
        <f t="shared" si="162"/>
        <v>0</v>
      </c>
      <c r="Z256" s="74">
        <f t="shared" si="163"/>
        <v>0</v>
      </c>
      <c r="AB256" s="75"/>
    </row>
    <row r="257" spans="1:28" ht="29.25" customHeight="1">
      <c r="B257" s="7"/>
      <c r="C257" s="309"/>
      <c r="D257" s="311"/>
      <c r="E257" s="313"/>
      <c r="F257" s="313"/>
      <c r="G257" s="313"/>
      <c r="H257" s="313"/>
      <c r="I257" s="76" t="s">
        <v>43</v>
      </c>
      <c r="J257" s="76" t="str">
        <f t="shared" si="147"/>
        <v xml:space="preserve"> </v>
      </c>
      <c r="K257" s="76" t="str">
        <f t="shared" si="148"/>
        <v xml:space="preserve"> </v>
      </c>
      <c r="L257" s="76" t="str">
        <f t="shared" si="149"/>
        <v xml:space="preserve"> </v>
      </c>
      <c r="M257" s="76" t="str">
        <f t="shared" si="150"/>
        <v xml:space="preserve"> </v>
      </c>
      <c r="N257" s="76" t="str">
        <f t="shared" si="151"/>
        <v xml:space="preserve"> </v>
      </c>
      <c r="O257" s="76" t="str">
        <f t="shared" si="152"/>
        <v xml:space="preserve"> </v>
      </c>
      <c r="P257" s="76" t="str">
        <f t="shared" si="153"/>
        <v xml:space="preserve"> </v>
      </c>
      <c r="Q257" s="76" t="str">
        <f t="shared" si="154"/>
        <v xml:space="preserve"> </v>
      </c>
      <c r="R257" s="76" t="str">
        <f t="shared" si="155"/>
        <v xml:space="preserve"> </v>
      </c>
      <c r="S257" s="76" t="str">
        <f t="shared" si="156"/>
        <v xml:space="preserve"> </v>
      </c>
      <c r="T257" s="76" t="str">
        <f t="shared" si="157"/>
        <v xml:space="preserve"> </v>
      </c>
      <c r="U257" s="76" t="str">
        <f t="shared" si="158"/>
        <v xml:space="preserve"> </v>
      </c>
      <c r="V257" s="76" t="str">
        <f t="shared" si="159"/>
        <v xml:space="preserve"> </v>
      </c>
      <c r="W257" s="76" t="str">
        <f t="shared" si="160"/>
        <v xml:space="preserve"> </v>
      </c>
      <c r="X257" s="76" t="str">
        <f t="shared" si="161"/>
        <v xml:space="preserve"> </v>
      </c>
      <c r="Y257" s="76" t="str">
        <f t="shared" si="162"/>
        <v xml:space="preserve"> </v>
      </c>
      <c r="Z257" s="76" t="str">
        <f t="shared" si="163"/>
        <v xml:space="preserve"> </v>
      </c>
      <c r="AB257" s="75"/>
    </row>
    <row r="258" spans="1:28" ht="29.25" customHeight="1">
      <c r="B258" s="7"/>
      <c r="C258" s="308" t="s">
        <v>217</v>
      </c>
      <c r="D258" s="310"/>
      <c r="E258" s="312"/>
      <c r="F258" s="312"/>
      <c r="G258" s="312"/>
      <c r="H258" s="312"/>
      <c r="I258" s="74"/>
      <c r="J258" s="74">
        <f t="shared" si="147"/>
        <v>0</v>
      </c>
      <c r="K258" s="74">
        <f t="shared" si="148"/>
        <v>0</v>
      </c>
      <c r="L258" s="74">
        <f t="shared" si="149"/>
        <v>0</v>
      </c>
      <c r="M258" s="74">
        <f t="shared" si="150"/>
        <v>0</v>
      </c>
      <c r="N258" s="74">
        <f t="shared" si="151"/>
        <v>0</v>
      </c>
      <c r="O258" s="74">
        <f t="shared" si="152"/>
        <v>0</v>
      </c>
      <c r="P258" s="74">
        <f t="shared" si="153"/>
        <v>0</v>
      </c>
      <c r="Q258" s="74">
        <f t="shared" si="154"/>
        <v>0</v>
      </c>
      <c r="R258" s="74">
        <f t="shared" si="155"/>
        <v>0</v>
      </c>
      <c r="S258" s="74">
        <f t="shared" si="156"/>
        <v>0</v>
      </c>
      <c r="T258" s="74">
        <f t="shared" si="157"/>
        <v>0</v>
      </c>
      <c r="U258" s="74">
        <f t="shared" si="158"/>
        <v>0</v>
      </c>
      <c r="V258" s="74">
        <f t="shared" si="159"/>
        <v>0</v>
      </c>
      <c r="W258" s="74">
        <f t="shared" si="160"/>
        <v>0</v>
      </c>
      <c r="X258" s="74">
        <f t="shared" si="161"/>
        <v>0</v>
      </c>
      <c r="Y258" s="74">
        <f t="shared" si="162"/>
        <v>0</v>
      </c>
      <c r="Z258" s="74">
        <f t="shared" si="163"/>
        <v>0</v>
      </c>
      <c r="AB258" s="75"/>
    </row>
    <row r="259" spans="1:28" ht="29.25" customHeight="1">
      <c r="B259" s="7"/>
      <c r="C259" s="309"/>
      <c r="D259" s="311"/>
      <c r="E259" s="313"/>
      <c r="F259" s="313"/>
      <c r="G259" s="313"/>
      <c r="H259" s="313"/>
      <c r="I259" s="76" t="s">
        <v>43</v>
      </c>
      <c r="J259" s="76" t="str">
        <f t="shared" si="147"/>
        <v xml:space="preserve"> </v>
      </c>
      <c r="K259" s="76" t="str">
        <f t="shared" si="148"/>
        <v xml:space="preserve"> </v>
      </c>
      <c r="L259" s="76" t="str">
        <f t="shared" si="149"/>
        <v xml:space="preserve"> </v>
      </c>
      <c r="M259" s="76" t="str">
        <f t="shared" si="150"/>
        <v xml:space="preserve"> </v>
      </c>
      <c r="N259" s="76" t="str">
        <f t="shared" si="151"/>
        <v xml:space="preserve"> </v>
      </c>
      <c r="O259" s="76" t="str">
        <f t="shared" si="152"/>
        <v xml:space="preserve"> </v>
      </c>
      <c r="P259" s="76" t="str">
        <f t="shared" si="153"/>
        <v xml:space="preserve"> </v>
      </c>
      <c r="Q259" s="76" t="str">
        <f t="shared" si="154"/>
        <v xml:space="preserve"> </v>
      </c>
      <c r="R259" s="76" t="str">
        <f t="shared" si="155"/>
        <v xml:space="preserve"> </v>
      </c>
      <c r="S259" s="76" t="str">
        <f t="shared" si="156"/>
        <v xml:space="preserve"> </v>
      </c>
      <c r="T259" s="76" t="str">
        <f t="shared" si="157"/>
        <v xml:space="preserve"> </v>
      </c>
      <c r="U259" s="76" t="str">
        <f t="shared" si="158"/>
        <v xml:space="preserve"> </v>
      </c>
      <c r="V259" s="76" t="str">
        <f t="shared" si="159"/>
        <v xml:space="preserve"> </v>
      </c>
      <c r="W259" s="76" t="str">
        <f t="shared" si="160"/>
        <v xml:space="preserve"> </v>
      </c>
      <c r="X259" s="76" t="str">
        <f t="shared" si="161"/>
        <v xml:space="preserve"> </v>
      </c>
      <c r="Y259" s="76" t="str">
        <f t="shared" si="162"/>
        <v xml:space="preserve"> </v>
      </c>
      <c r="Z259" s="76" t="str">
        <f t="shared" si="163"/>
        <v xml:space="preserve"> </v>
      </c>
      <c r="AB259" s="75"/>
    </row>
    <row r="260" spans="1:28" ht="29.25" customHeight="1">
      <c r="B260" s="7"/>
      <c r="C260" s="308" t="s">
        <v>218</v>
      </c>
      <c r="D260" s="310"/>
      <c r="E260" s="312"/>
      <c r="F260" s="312"/>
      <c r="G260" s="312"/>
      <c r="H260" s="312"/>
      <c r="I260" s="74"/>
      <c r="J260" s="74">
        <f t="shared" si="147"/>
        <v>0</v>
      </c>
      <c r="K260" s="74">
        <f t="shared" si="148"/>
        <v>0</v>
      </c>
      <c r="L260" s="74">
        <f t="shared" si="149"/>
        <v>0</v>
      </c>
      <c r="M260" s="74">
        <f t="shared" si="150"/>
        <v>0</v>
      </c>
      <c r="N260" s="74">
        <f t="shared" si="151"/>
        <v>0</v>
      </c>
      <c r="O260" s="74">
        <f t="shared" si="152"/>
        <v>0</v>
      </c>
      <c r="P260" s="74">
        <f t="shared" si="153"/>
        <v>0</v>
      </c>
      <c r="Q260" s="74">
        <f t="shared" si="154"/>
        <v>0</v>
      </c>
      <c r="R260" s="74">
        <f t="shared" si="155"/>
        <v>0</v>
      </c>
      <c r="S260" s="74">
        <f t="shared" si="156"/>
        <v>0</v>
      </c>
      <c r="T260" s="74">
        <f t="shared" si="157"/>
        <v>0</v>
      </c>
      <c r="U260" s="74">
        <f t="shared" si="158"/>
        <v>0</v>
      </c>
      <c r="V260" s="74">
        <f t="shared" si="159"/>
        <v>0</v>
      </c>
      <c r="W260" s="74">
        <f t="shared" si="160"/>
        <v>0</v>
      </c>
      <c r="X260" s="74">
        <f t="shared" si="161"/>
        <v>0</v>
      </c>
      <c r="Y260" s="74">
        <f t="shared" si="162"/>
        <v>0</v>
      </c>
      <c r="Z260" s="74">
        <f t="shared" si="163"/>
        <v>0</v>
      </c>
      <c r="AB260" s="75"/>
    </row>
    <row r="261" spans="1:28" ht="29.25" customHeight="1">
      <c r="B261" s="7"/>
      <c r="C261" s="309"/>
      <c r="D261" s="311"/>
      <c r="E261" s="313"/>
      <c r="F261" s="313"/>
      <c r="G261" s="313"/>
      <c r="H261" s="313"/>
      <c r="I261" s="76" t="s">
        <v>43</v>
      </c>
      <c r="J261" s="76" t="str">
        <f t="shared" si="147"/>
        <v xml:space="preserve"> </v>
      </c>
      <c r="K261" s="76" t="str">
        <f t="shared" si="148"/>
        <v xml:space="preserve"> </v>
      </c>
      <c r="L261" s="76" t="str">
        <f t="shared" si="149"/>
        <v xml:space="preserve"> </v>
      </c>
      <c r="M261" s="76" t="str">
        <f t="shared" si="150"/>
        <v xml:space="preserve"> </v>
      </c>
      <c r="N261" s="76" t="str">
        <f t="shared" si="151"/>
        <v xml:space="preserve"> </v>
      </c>
      <c r="O261" s="76" t="str">
        <f t="shared" si="152"/>
        <v xml:space="preserve"> </v>
      </c>
      <c r="P261" s="76" t="str">
        <f t="shared" si="153"/>
        <v xml:space="preserve"> </v>
      </c>
      <c r="Q261" s="76" t="str">
        <f t="shared" si="154"/>
        <v xml:space="preserve"> </v>
      </c>
      <c r="R261" s="76" t="str">
        <f t="shared" si="155"/>
        <v xml:space="preserve"> </v>
      </c>
      <c r="S261" s="76" t="str">
        <f t="shared" si="156"/>
        <v xml:space="preserve"> </v>
      </c>
      <c r="T261" s="76" t="str">
        <f t="shared" si="157"/>
        <v xml:space="preserve"> </v>
      </c>
      <c r="U261" s="76" t="str">
        <f t="shared" si="158"/>
        <v xml:space="preserve"> </v>
      </c>
      <c r="V261" s="76" t="str">
        <f t="shared" si="159"/>
        <v xml:space="preserve"> </v>
      </c>
      <c r="W261" s="76" t="str">
        <f t="shared" si="160"/>
        <v xml:space="preserve"> </v>
      </c>
      <c r="X261" s="76" t="str">
        <f t="shared" si="161"/>
        <v xml:space="preserve"> </v>
      </c>
      <c r="Y261" s="76" t="str">
        <f t="shared" si="162"/>
        <v xml:space="preserve"> </v>
      </c>
      <c r="Z261" s="76" t="str">
        <f t="shared" si="163"/>
        <v xml:space="preserve"> </v>
      </c>
      <c r="AB261" s="75"/>
    </row>
    <row r="262" spans="1:28" ht="29.25" customHeight="1">
      <c r="B262" s="7"/>
      <c r="C262" s="308" t="s">
        <v>219</v>
      </c>
      <c r="D262" s="310"/>
      <c r="E262" s="312"/>
      <c r="F262" s="312"/>
      <c r="G262" s="312"/>
      <c r="H262" s="312"/>
      <c r="I262" s="74"/>
      <c r="J262" s="74">
        <f t="shared" si="147"/>
        <v>0</v>
      </c>
      <c r="K262" s="74">
        <f t="shared" si="148"/>
        <v>0</v>
      </c>
      <c r="L262" s="74">
        <f t="shared" si="149"/>
        <v>0</v>
      </c>
      <c r="M262" s="74">
        <f t="shared" si="150"/>
        <v>0</v>
      </c>
      <c r="N262" s="74">
        <f t="shared" si="151"/>
        <v>0</v>
      </c>
      <c r="O262" s="74">
        <f t="shared" si="152"/>
        <v>0</v>
      </c>
      <c r="P262" s="74">
        <f t="shared" si="153"/>
        <v>0</v>
      </c>
      <c r="Q262" s="74">
        <f t="shared" si="154"/>
        <v>0</v>
      </c>
      <c r="R262" s="74">
        <f t="shared" si="155"/>
        <v>0</v>
      </c>
      <c r="S262" s="74">
        <f t="shared" si="156"/>
        <v>0</v>
      </c>
      <c r="T262" s="74">
        <f t="shared" si="157"/>
        <v>0</v>
      </c>
      <c r="U262" s="74">
        <f t="shared" si="158"/>
        <v>0</v>
      </c>
      <c r="V262" s="74">
        <f t="shared" si="159"/>
        <v>0</v>
      </c>
      <c r="W262" s="74">
        <f t="shared" si="160"/>
        <v>0</v>
      </c>
      <c r="X262" s="74">
        <f t="shared" si="161"/>
        <v>0</v>
      </c>
      <c r="Y262" s="74">
        <f t="shared" si="162"/>
        <v>0</v>
      </c>
      <c r="Z262" s="74">
        <f t="shared" si="163"/>
        <v>0</v>
      </c>
      <c r="AB262" s="75"/>
    </row>
    <row r="263" spans="1:28" ht="29.25" customHeight="1">
      <c r="B263" s="7"/>
      <c r="C263" s="309"/>
      <c r="D263" s="311"/>
      <c r="E263" s="313"/>
      <c r="F263" s="313"/>
      <c r="G263" s="313"/>
      <c r="H263" s="313"/>
      <c r="I263" s="76" t="s">
        <v>43</v>
      </c>
      <c r="J263" s="76" t="str">
        <f t="shared" si="147"/>
        <v xml:space="preserve"> </v>
      </c>
      <c r="K263" s="76" t="str">
        <f t="shared" si="148"/>
        <v xml:space="preserve"> </v>
      </c>
      <c r="L263" s="76" t="str">
        <f t="shared" si="149"/>
        <v xml:space="preserve"> </v>
      </c>
      <c r="M263" s="76" t="str">
        <f t="shared" si="150"/>
        <v xml:space="preserve"> </v>
      </c>
      <c r="N263" s="76" t="str">
        <f t="shared" si="151"/>
        <v xml:space="preserve"> </v>
      </c>
      <c r="O263" s="76" t="str">
        <f t="shared" si="152"/>
        <v xml:space="preserve"> </v>
      </c>
      <c r="P263" s="76" t="str">
        <f t="shared" si="153"/>
        <v xml:space="preserve"> </v>
      </c>
      <c r="Q263" s="76" t="str">
        <f t="shared" si="154"/>
        <v xml:space="preserve"> </v>
      </c>
      <c r="R263" s="76" t="str">
        <f t="shared" si="155"/>
        <v xml:space="preserve"> </v>
      </c>
      <c r="S263" s="76" t="str">
        <f t="shared" si="156"/>
        <v xml:space="preserve"> </v>
      </c>
      <c r="T263" s="76" t="str">
        <f t="shared" si="157"/>
        <v xml:space="preserve"> </v>
      </c>
      <c r="U263" s="76" t="str">
        <f t="shared" si="158"/>
        <v xml:space="preserve"> </v>
      </c>
      <c r="V263" s="76" t="str">
        <f t="shared" si="159"/>
        <v xml:space="preserve"> </v>
      </c>
      <c r="W263" s="76" t="str">
        <f t="shared" si="160"/>
        <v xml:space="preserve"> </v>
      </c>
      <c r="X263" s="76" t="str">
        <f t="shared" si="161"/>
        <v xml:space="preserve"> </v>
      </c>
      <c r="Y263" s="76" t="str">
        <f t="shared" si="162"/>
        <v xml:space="preserve"> </v>
      </c>
      <c r="Z263" s="76" t="str">
        <f t="shared" si="163"/>
        <v xml:space="preserve"> </v>
      </c>
      <c r="AB263" s="75"/>
    </row>
    <row r="264" spans="1:28" ht="29.25" customHeight="1">
      <c r="B264" s="7"/>
      <c r="C264" s="308" t="s">
        <v>220</v>
      </c>
      <c r="D264" s="310"/>
      <c r="E264" s="312"/>
      <c r="F264" s="312"/>
      <c r="G264" s="312"/>
      <c r="H264" s="312"/>
      <c r="I264" s="74"/>
      <c r="J264" s="74">
        <f t="shared" si="147"/>
        <v>0</v>
      </c>
      <c r="K264" s="74">
        <f t="shared" si="148"/>
        <v>0</v>
      </c>
      <c r="L264" s="74">
        <f t="shared" si="149"/>
        <v>0</v>
      </c>
      <c r="M264" s="74">
        <f t="shared" si="150"/>
        <v>0</v>
      </c>
      <c r="N264" s="74">
        <f t="shared" si="151"/>
        <v>0</v>
      </c>
      <c r="O264" s="74">
        <f t="shared" si="152"/>
        <v>0</v>
      </c>
      <c r="P264" s="74">
        <f t="shared" si="153"/>
        <v>0</v>
      </c>
      <c r="Q264" s="74">
        <f t="shared" si="154"/>
        <v>0</v>
      </c>
      <c r="R264" s="74">
        <f t="shared" si="155"/>
        <v>0</v>
      </c>
      <c r="S264" s="74">
        <f t="shared" si="156"/>
        <v>0</v>
      </c>
      <c r="T264" s="74">
        <f t="shared" si="157"/>
        <v>0</v>
      </c>
      <c r="U264" s="74">
        <f t="shared" si="158"/>
        <v>0</v>
      </c>
      <c r="V264" s="74">
        <f t="shared" si="159"/>
        <v>0</v>
      </c>
      <c r="W264" s="74">
        <f t="shared" si="160"/>
        <v>0</v>
      </c>
      <c r="X264" s="74">
        <f t="shared" si="161"/>
        <v>0</v>
      </c>
      <c r="Y264" s="74">
        <f t="shared" si="162"/>
        <v>0</v>
      </c>
      <c r="Z264" s="74">
        <f t="shared" si="163"/>
        <v>0</v>
      </c>
      <c r="AB264" s="75"/>
    </row>
    <row r="265" spans="1:28" ht="29.25" customHeight="1">
      <c r="B265" s="7"/>
      <c r="C265" s="309"/>
      <c r="D265" s="311"/>
      <c r="E265" s="313"/>
      <c r="F265" s="313"/>
      <c r="G265" s="313"/>
      <c r="H265" s="313"/>
      <c r="I265" s="76" t="s">
        <v>43</v>
      </c>
      <c r="J265" s="76" t="str">
        <f t="shared" si="147"/>
        <v xml:space="preserve"> </v>
      </c>
      <c r="K265" s="76" t="str">
        <f t="shared" si="148"/>
        <v xml:space="preserve"> </v>
      </c>
      <c r="L265" s="76" t="str">
        <f t="shared" si="149"/>
        <v xml:space="preserve"> </v>
      </c>
      <c r="M265" s="76" t="str">
        <f t="shared" si="150"/>
        <v xml:space="preserve"> </v>
      </c>
      <c r="N265" s="76" t="str">
        <f t="shared" si="151"/>
        <v xml:space="preserve"> </v>
      </c>
      <c r="O265" s="76" t="str">
        <f t="shared" si="152"/>
        <v xml:space="preserve"> </v>
      </c>
      <c r="P265" s="76" t="str">
        <f t="shared" si="153"/>
        <v xml:space="preserve"> </v>
      </c>
      <c r="Q265" s="76" t="str">
        <f t="shared" si="154"/>
        <v xml:space="preserve"> </v>
      </c>
      <c r="R265" s="76" t="str">
        <f t="shared" si="155"/>
        <v xml:space="preserve"> </v>
      </c>
      <c r="S265" s="76" t="str">
        <f t="shared" si="156"/>
        <v xml:space="preserve"> </v>
      </c>
      <c r="T265" s="76" t="str">
        <f t="shared" si="157"/>
        <v xml:space="preserve"> </v>
      </c>
      <c r="U265" s="76" t="str">
        <f t="shared" si="158"/>
        <v xml:space="preserve"> </v>
      </c>
      <c r="V265" s="76" t="str">
        <f t="shared" si="159"/>
        <v xml:space="preserve"> </v>
      </c>
      <c r="W265" s="76" t="str">
        <f t="shared" si="160"/>
        <v xml:space="preserve"> </v>
      </c>
      <c r="X265" s="76" t="str">
        <f t="shared" si="161"/>
        <v xml:space="preserve"> </v>
      </c>
      <c r="Y265" s="76" t="str">
        <f t="shared" si="162"/>
        <v xml:space="preserve"> </v>
      </c>
      <c r="Z265" s="76" t="str">
        <f t="shared" si="163"/>
        <v xml:space="preserve"> </v>
      </c>
      <c r="AB265" s="75"/>
    </row>
    <row r="266" spans="1:28" ht="29.25" customHeight="1">
      <c r="B266" s="7"/>
      <c r="C266" s="308" t="s">
        <v>221</v>
      </c>
      <c r="D266" s="310"/>
      <c r="E266" s="312"/>
      <c r="F266" s="312"/>
      <c r="G266" s="312"/>
      <c r="H266" s="312"/>
      <c r="I266" s="74"/>
      <c r="J266" s="74">
        <f t="shared" si="147"/>
        <v>0</v>
      </c>
      <c r="K266" s="74">
        <f t="shared" si="148"/>
        <v>0</v>
      </c>
      <c r="L266" s="74">
        <f t="shared" si="149"/>
        <v>0</v>
      </c>
      <c r="M266" s="74">
        <f t="shared" si="150"/>
        <v>0</v>
      </c>
      <c r="N266" s="74">
        <f t="shared" si="151"/>
        <v>0</v>
      </c>
      <c r="O266" s="74">
        <f t="shared" si="152"/>
        <v>0</v>
      </c>
      <c r="P266" s="74">
        <f t="shared" si="153"/>
        <v>0</v>
      </c>
      <c r="Q266" s="74">
        <f t="shared" si="154"/>
        <v>0</v>
      </c>
      <c r="R266" s="74">
        <f t="shared" si="155"/>
        <v>0</v>
      </c>
      <c r="S266" s="74">
        <f t="shared" si="156"/>
        <v>0</v>
      </c>
      <c r="T266" s="74">
        <f t="shared" si="157"/>
        <v>0</v>
      </c>
      <c r="U266" s="74">
        <f t="shared" si="158"/>
        <v>0</v>
      </c>
      <c r="V266" s="74">
        <f t="shared" si="159"/>
        <v>0</v>
      </c>
      <c r="W266" s="74">
        <f t="shared" si="160"/>
        <v>0</v>
      </c>
      <c r="X266" s="74">
        <f t="shared" si="161"/>
        <v>0</v>
      </c>
      <c r="Y266" s="74">
        <f t="shared" si="162"/>
        <v>0</v>
      </c>
      <c r="Z266" s="74">
        <f t="shared" si="163"/>
        <v>0</v>
      </c>
      <c r="AB266" s="75"/>
    </row>
    <row r="267" spans="1:28" ht="29.25" customHeight="1">
      <c r="B267" s="7"/>
      <c r="C267" s="309"/>
      <c r="D267" s="311"/>
      <c r="E267" s="313"/>
      <c r="F267" s="313"/>
      <c r="G267" s="313"/>
      <c r="H267" s="313"/>
      <c r="I267" s="76" t="s">
        <v>43</v>
      </c>
      <c r="J267" s="76" t="str">
        <f t="shared" si="147"/>
        <v xml:space="preserve"> </v>
      </c>
      <c r="K267" s="76" t="str">
        <f t="shared" si="148"/>
        <v xml:space="preserve"> </v>
      </c>
      <c r="L267" s="76" t="str">
        <f t="shared" si="149"/>
        <v xml:space="preserve"> </v>
      </c>
      <c r="M267" s="76" t="str">
        <f t="shared" si="150"/>
        <v xml:space="preserve"> </v>
      </c>
      <c r="N267" s="76" t="str">
        <f t="shared" si="151"/>
        <v xml:space="preserve"> </v>
      </c>
      <c r="O267" s="76" t="str">
        <f t="shared" si="152"/>
        <v xml:space="preserve"> </v>
      </c>
      <c r="P267" s="76" t="str">
        <f t="shared" si="153"/>
        <v xml:space="preserve"> </v>
      </c>
      <c r="Q267" s="76" t="str">
        <f t="shared" si="154"/>
        <v xml:space="preserve"> </v>
      </c>
      <c r="R267" s="76" t="str">
        <f t="shared" si="155"/>
        <v xml:space="preserve"> </v>
      </c>
      <c r="S267" s="76" t="str">
        <f t="shared" si="156"/>
        <v xml:space="preserve"> </v>
      </c>
      <c r="T267" s="76" t="str">
        <f t="shared" si="157"/>
        <v xml:space="preserve"> </v>
      </c>
      <c r="U267" s="76" t="str">
        <f t="shared" si="158"/>
        <v xml:space="preserve"> </v>
      </c>
      <c r="V267" s="76" t="str">
        <f t="shared" si="159"/>
        <v xml:space="preserve"> </v>
      </c>
      <c r="W267" s="76" t="str">
        <f t="shared" si="160"/>
        <v xml:space="preserve"> </v>
      </c>
      <c r="X267" s="76" t="str">
        <f t="shared" si="161"/>
        <v xml:space="preserve"> </v>
      </c>
      <c r="Y267" s="76" t="str">
        <f t="shared" si="162"/>
        <v xml:space="preserve"> </v>
      </c>
      <c r="Z267" s="76" t="str">
        <f t="shared" si="163"/>
        <v xml:space="preserve"> </v>
      </c>
      <c r="AB267" s="75"/>
    </row>
    <row r="268" spans="1:28" ht="29.25" customHeight="1">
      <c r="B268" s="7"/>
      <c r="C268" s="308" t="s">
        <v>222</v>
      </c>
      <c r="D268" s="310"/>
      <c r="E268" s="312"/>
      <c r="F268" s="312"/>
      <c r="G268" s="312"/>
      <c r="H268" s="312"/>
      <c r="I268" s="74"/>
      <c r="J268" s="74">
        <f t="shared" si="147"/>
        <v>0</v>
      </c>
      <c r="K268" s="74">
        <f t="shared" si="148"/>
        <v>0</v>
      </c>
      <c r="L268" s="74">
        <f t="shared" si="149"/>
        <v>0</v>
      </c>
      <c r="M268" s="74">
        <f t="shared" si="150"/>
        <v>0</v>
      </c>
      <c r="N268" s="74">
        <f t="shared" si="151"/>
        <v>0</v>
      </c>
      <c r="O268" s="74">
        <f t="shared" si="152"/>
        <v>0</v>
      </c>
      <c r="P268" s="74">
        <f t="shared" si="153"/>
        <v>0</v>
      </c>
      <c r="Q268" s="74">
        <f t="shared" si="154"/>
        <v>0</v>
      </c>
      <c r="R268" s="74">
        <f t="shared" si="155"/>
        <v>0</v>
      </c>
      <c r="S268" s="74">
        <f t="shared" si="156"/>
        <v>0</v>
      </c>
      <c r="T268" s="74">
        <f t="shared" si="157"/>
        <v>0</v>
      </c>
      <c r="U268" s="74">
        <f t="shared" si="158"/>
        <v>0</v>
      </c>
      <c r="V268" s="74">
        <f t="shared" si="159"/>
        <v>0</v>
      </c>
      <c r="W268" s="74">
        <f t="shared" si="160"/>
        <v>0</v>
      </c>
      <c r="X268" s="74">
        <f t="shared" si="161"/>
        <v>0</v>
      </c>
      <c r="Y268" s="74">
        <f t="shared" si="162"/>
        <v>0</v>
      </c>
      <c r="Z268" s="74">
        <f t="shared" si="163"/>
        <v>0</v>
      </c>
      <c r="AB268" s="75"/>
    </row>
    <row r="269" spans="1:28" ht="29.25" customHeight="1">
      <c r="B269" s="7"/>
      <c r="C269" s="309"/>
      <c r="D269" s="311"/>
      <c r="E269" s="313"/>
      <c r="F269" s="313"/>
      <c r="G269" s="313"/>
      <c r="H269" s="313"/>
      <c r="I269" s="76" t="s">
        <v>43</v>
      </c>
      <c r="J269" s="76" t="str">
        <f t="shared" si="147"/>
        <v xml:space="preserve"> </v>
      </c>
      <c r="K269" s="76" t="str">
        <f t="shared" si="148"/>
        <v xml:space="preserve"> </v>
      </c>
      <c r="L269" s="76" t="str">
        <f t="shared" si="149"/>
        <v xml:space="preserve"> </v>
      </c>
      <c r="M269" s="76" t="str">
        <f t="shared" si="150"/>
        <v xml:space="preserve"> </v>
      </c>
      <c r="N269" s="76" t="str">
        <f t="shared" si="151"/>
        <v xml:space="preserve"> </v>
      </c>
      <c r="O269" s="76" t="str">
        <f t="shared" si="152"/>
        <v xml:space="preserve"> </v>
      </c>
      <c r="P269" s="76" t="str">
        <f t="shared" si="153"/>
        <v xml:space="preserve"> </v>
      </c>
      <c r="Q269" s="76" t="str">
        <f t="shared" si="154"/>
        <v xml:space="preserve"> </v>
      </c>
      <c r="R269" s="76" t="str">
        <f t="shared" si="155"/>
        <v xml:space="preserve"> </v>
      </c>
      <c r="S269" s="76" t="str">
        <f t="shared" si="156"/>
        <v xml:space="preserve"> </v>
      </c>
      <c r="T269" s="76" t="str">
        <f t="shared" si="157"/>
        <v xml:space="preserve"> </v>
      </c>
      <c r="U269" s="76" t="str">
        <f t="shared" si="158"/>
        <v xml:space="preserve"> </v>
      </c>
      <c r="V269" s="76" t="str">
        <f t="shared" si="159"/>
        <v xml:space="preserve"> </v>
      </c>
      <c r="W269" s="76" t="str">
        <f t="shared" si="160"/>
        <v xml:space="preserve"> </v>
      </c>
      <c r="X269" s="76" t="str">
        <f t="shared" si="161"/>
        <v xml:space="preserve"> </v>
      </c>
      <c r="Y269" s="76" t="str">
        <f t="shared" si="162"/>
        <v xml:space="preserve"> </v>
      </c>
      <c r="Z269" s="76" t="str">
        <f t="shared" si="163"/>
        <v xml:space="preserve"> </v>
      </c>
      <c r="AB269" s="75"/>
    </row>
    <row r="270" spans="1:28" ht="29.25" customHeight="1">
      <c r="A270" s="98"/>
      <c r="B270" s="7"/>
      <c r="C270" s="308" t="s">
        <v>223</v>
      </c>
      <c r="D270" s="310"/>
      <c r="E270" s="312"/>
      <c r="F270" s="312"/>
      <c r="G270" s="312"/>
      <c r="H270" s="312"/>
      <c r="I270" s="74"/>
      <c r="J270" s="74">
        <f t="shared" si="147"/>
        <v>0</v>
      </c>
      <c r="K270" s="74">
        <f t="shared" si="148"/>
        <v>0</v>
      </c>
      <c r="L270" s="74">
        <f t="shared" si="149"/>
        <v>0</v>
      </c>
      <c r="M270" s="74">
        <f t="shared" si="150"/>
        <v>0</v>
      </c>
      <c r="N270" s="74">
        <f t="shared" si="151"/>
        <v>0</v>
      </c>
      <c r="O270" s="74">
        <f t="shared" si="152"/>
        <v>0</v>
      </c>
      <c r="P270" s="74">
        <f t="shared" si="153"/>
        <v>0</v>
      </c>
      <c r="Q270" s="74">
        <f t="shared" si="154"/>
        <v>0</v>
      </c>
      <c r="R270" s="74">
        <f t="shared" si="155"/>
        <v>0</v>
      </c>
      <c r="S270" s="74">
        <f t="shared" si="156"/>
        <v>0</v>
      </c>
      <c r="T270" s="74">
        <f t="shared" si="157"/>
        <v>0</v>
      </c>
      <c r="U270" s="74">
        <f t="shared" si="158"/>
        <v>0</v>
      </c>
      <c r="V270" s="74">
        <f t="shared" si="159"/>
        <v>0</v>
      </c>
      <c r="W270" s="74">
        <f t="shared" si="160"/>
        <v>0</v>
      </c>
      <c r="X270" s="74">
        <f t="shared" si="161"/>
        <v>0</v>
      </c>
      <c r="Y270" s="74">
        <f t="shared" si="162"/>
        <v>0</v>
      </c>
      <c r="Z270" s="74">
        <f t="shared" si="163"/>
        <v>0</v>
      </c>
      <c r="AB270" s="75"/>
    </row>
    <row r="271" spans="1:28" ht="29.25" customHeight="1">
      <c r="A271" s="98"/>
      <c r="B271" s="7"/>
      <c r="C271" s="309"/>
      <c r="D271" s="311"/>
      <c r="E271" s="313"/>
      <c r="F271" s="313"/>
      <c r="G271" s="313"/>
      <c r="H271" s="313"/>
      <c r="I271" s="76" t="s">
        <v>43</v>
      </c>
      <c r="J271" s="76" t="str">
        <f t="shared" si="147"/>
        <v xml:space="preserve"> </v>
      </c>
      <c r="K271" s="76" t="str">
        <f t="shared" si="148"/>
        <v xml:space="preserve"> </v>
      </c>
      <c r="L271" s="76" t="str">
        <f t="shared" si="149"/>
        <v xml:space="preserve"> </v>
      </c>
      <c r="M271" s="76" t="str">
        <f t="shared" si="150"/>
        <v xml:space="preserve"> </v>
      </c>
      <c r="N271" s="76" t="str">
        <f t="shared" si="151"/>
        <v xml:space="preserve"> </v>
      </c>
      <c r="O271" s="76" t="str">
        <f t="shared" si="152"/>
        <v xml:space="preserve"> </v>
      </c>
      <c r="P271" s="76" t="str">
        <f t="shared" si="153"/>
        <v xml:space="preserve"> </v>
      </c>
      <c r="Q271" s="76" t="str">
        <f t="shared" si="154"/>
        <v xml:space="preserve"> </v>
      </c>
      <c r="R271" s="76" t="str">
        <f t="shared" si="155"/>
        <v xml:space="preserve"> </v>
      </c>
      <c r="S271" s="76" t="str">
        <f t="shared" si="156"/>
        <v xml:space="preserve"> </v>
      </c>
      <c r="T271" s="76" t="str">
        <f t="shared" si="157"/>
        <v xml:space="preserve"> </v>
      </c>
      <c r="U271" s="76" t="str">
        <f t="shared" si="158"/>
        <v xml:space="preserve"> </v>
      </c>
      <c r="V271" s="76" t="str">
        <f t="shared" si="159"/>
        <v xml:space="preserve"> </v>
      </c>
      <c r="W271" s="76" t="str">
        <f t="shared" si="160"/>
        <v xml:space="preserve"> </v>
      </c>
      <c r="X271" s="76" t="str">
        <f t="shared" si="161"/>
        <v xml:space="preserve"> </v>
      </c>
      <c r="Y271" s="76" t="str">
        <f t="shared" si="162"/>
        <v xml:space="preserve"> </v>
      </c>
      <c r="Z271" s="76" t="str">
        <f t="shared" si="163"/>
        <v xml:space="preserve"> </v>
      </c>
      <c r="AB271" s="75"/>
    </row>
    <row r="272" spans="1:28" ht="29.25" customHeight="1">
      <c r="A272" s="98"/>
      <c r="B272" s="7"/>
      <c r="C272" s="308" t="s">
        <v>224</v>
      </c>
      <c r="D272" s="310"/>
      <c r="E272" s="312"/>
      <c r="F272" s="312"/>
      <c r="G272" s="312"/>
      <c r="H272" s="312"/>
      <c r="I272" s="74"/>
      <c r="J272" s="74">
        <f t="shared" si="147"/>
        <v>0</v>
      </c>
      <c r="K272" s="74">
        <f t="shared" si="148"/>
        <v>0</v>
      </c>
      <c r="L272" s="74">
        <f t="shared" si="149"/>
        <v>0</v>
      </c>
      <c r="M272" s="74">
        <f t="shared" si="150"/>
        <v>0</v>
      </c>
      <c r="N272" s="74">
        <f t="shared" si="151"/>
        <v>0</v>
      </c>
      <c r="O272" s="74">
        <f t="shared" si="152"/>
        <v>0</v>
      </c>
      <c r="P272" s="74">
        <f t="shared" si="153"/>
        <v>0</v>
      </c>
      <c r="Q272" s="74">
        <f t="shared" si="154"/>
        <v>0</v>
      </c>
      <c r="R272" s="74">
        <f t="shared" si="155"/>
        <v>0</v>
      </c>
      <c r="S272" s="74">
        <f t="shared" si="156"/>
        <v>0</v>
      </c>
      <c r="T272" s="74">
        <f t="shared" si="157"/>
        <v>0</v>
      </c>
      <c r="U272" s="74">
        <f t="shared" si="158"/>
        <v>0</v>
      </c>
      <c r="V272" s="74">
        <f t="shared" si="159"/>
        <v>0</v>
      </c>
      <c r="W272" s="74">
        <f t="shared" si="160"/>
        <v>0</v>
      </c>
      <c r="X272" s="74">
        <f t="shared" si="161"/>
        <v>0</v>
      </c>
      <c r="Y272" s="74">
        <f t="shared" si="162"/>
        <v>0</v>
      </c>
      <c r="Z272" s="74">
        <f t="shared" si="163"/>
        <v>0</v>
      </c>
      <c r="AB272" s="75"/>
    </row>
    <row r="273" spans="1:28" ht="29.25" customHeight="1">
      <c r="A273" s="98"/>
      <c r="B273" s="7"/>
      <c r="C273" s="309"/>
      <c r="D273" s="311"/>
      <c r="E273" s="313"/>
      <c r="F273" s="313"/>
      <c r="G273" s="313"/>
      <c r="H273" s="313"/>
      <c r="I273" s="76" t="s">
        <v>43</v>
      </c>
      <c r="J273" s="76" t="str">
        <f t="shared" si="147"/>
        <v xml:space="preserve"> </v>
      </c>
      <c r="K273" s="76" t="str">
        <f t="shared" si="148"/>
        <v xml:space="preserve"> </v>
      </c>
      <c r="L273" s="76" t="str">
        <f t="shared" si="149"/>
        <v xml:space="preserve"> </v>
      </c>
      <c r="M273" s="76" t="str">
        <f t="shared" si="150"/>
        <v xml:space="preserve"> </v>
      </c>
      <c r="N273" s="76" t="str">
        <f t="shared" si="151"/>
        <v xml:space="preserve"> </v>
      </c>
      <c r="O273" s="76" t="str">
        <f t="shared" si="152"/>
        <v xml:space="preserve"> </v>
      </c>
      <c r="P273" s="76" t="str">
        <f t="shared" si="153"/>
        <v xml:space="preserve"> </v>
      </c>
      <c r="Q273" s="76" t="str">
        <f t="shared" si="154"/>
        <v xml:space="preserve"> </v>
      </c>
      <c r="R273" s="76" t="str">
        <f t="shared" si="155"/>
        <v xml:space="preserve"> </v>
      </c>
      <c r="S273" s="76" t="str">
        <f t="shared" si="156"/>
        <v xml:space="preserve"> </v>
      </c>
      <c r="T273" s="76" t="str">
        <f t="shared" si="157"/>
        <v xml:space="preserve"> </v>
      </c>
      <c r="U273" s="76" t="str">
        <f t="shared" si="158"/>
        <v xml:space="preserve"> </v>
      </c>
      <c r="V273" s="76" t="str">
        <f t="shared" si="159"/>
        <v xml:space="preserve"> </v>
      </c>
      <c r="W273" s="76" t="str">
        <f t="shared" si="160"/>
        <v xml:space="preserve"> </v>
      </c>
      <c r="X273" s="76" t="str">
        <f t="shared" si="161"/>
        <v xml:space="preserve"> </v>
      </c>
      <c r="Y273" s="76" t="str">
        <f t="shared" si="162"/>
        <v xml:space="preserve"> </v>
      </c>
      <c r="Z273" s="76" t="str">
        <f t="shared" si="163"/>
        <v xml:space="preserve"> </v>
      </c>
      <c r="AB273" s="75"/>
    </row>
    <row r="274" spans="1:28" s="99" customFormat="1" ht="85.5" customHeight="1">
      <c r="A274" s="98"/>
    </row>
    <row r="275" spans="1:28" s="99" customFormat="1" ht="85.5" customHeight="1">
      <c r="A275" s="98"/>
    </row>
    <row r="276" spans="1:28" s="99" customFormat="1" ht="85.5" customHeight="1">
      <c r="A276" s="98"/>
    </row>
    <row r="277" spans="1:28" s="99" customFormat="1" ht="85.5" customHeight="1">
      <c r="A277" s="98"/>
    </row>
    <row r="278" spans="1:28" s="100" customFormat="1" ht="85.5" customHeight="1"/>
    <row r="279" spans="1:28" s="100" customFormat="1" ht="66" customHeight="1"/>
    <row r="280" spans="1:28" s="100" customFormat="1" ht="66" customHeight="1"/>
    <row r="281" spans="1:28" s="100" customFormat="1">
      <c r="A281" s="101"/>
    </row>
    <row r="283" spans="1:28">
      <c r="A283" s="101"/>
    </row>
    <row r="285" spans="1:28">
      <c r="A285" s="101"/>
    </row>
    <row r="287" spans="1:28">
      <c r="A287" s="101"/>
    </row>
    <row r="289" spans="1:1">
      <c r="A289" s="101"/>
    </row>
    <row r="291" spans="1:1">
      <c r="A291" s="101"/>
    </row>
    <row r="293" spans="1:1">
      <c r="A293" s="101"/>
    </row>
    <row r="295" spans="1:1">
      <c r="A295" s="101"/>
    </row>
    <row r="297" spans="1:1">
      <c r="A297" s="101"/>
    </row>
    <row r="299" spans="1:1">
      <c r="A299" s="101"/>
    </row>
    <row r="301" spans="1:1">
      <c r="A301" s="101"/>
    </row>
    <row r="303" spans="1:1">
      <c r="A303" s="101"/>
    </row>
    <row r="305" spans="1:1">
      <c r="A305" s="101"/>
    </row>
    <row r="307" spans="1:1">
      <c r="A307" s="101"/>
    </row>
    <row r="309" spans="1:1">
      <c r="A309" s="101"/>
    </row>
    <row r="311" spans="1:1">
      <c r="A311" s="101"/>
    </row>
    <row r="313" spans="1:1">
      <c r="A313" s="101"/>
    </row>
  </sheetData>
  <mergeCells count="682">
    <mergeCell ref="D7:G9"/>
    <mergeCell ref="D10:F10"/>
    <mergeCell ref="D11:F11"/>
    <mergeCell ref="D12:F12"/>
    <mergeCell ref="D13:F13"/>
    <mergeCell ref="D15:F15"/>
    <mergeCell ref="D16:F16"/>
    <mergeCell ref="H17:H18"/>
    <mergeCell ref="D18:G20"/>
    <mergeCell ref="H19:H20"/>
    <mergeCell ref="C25:C26"/>
    <mergeCell ref="D25:D26"/>
    <mergeCell ref="E25:E26"/>
    <mergeCell ref="F25:F26"/>
    <mergeCell ref="G25:G26"/>
    <mergeCell ref="H25:H26"/>
    <mergeCell ref="C28:C29"/>
    <mergeCell ref="D28:D29"/>
    <mergeCell ref="E28:E29"/>
    <mergeCell ref="F28:F29"/>
    <mergeCell ref="G28:G29"/>
    <mergeCell ref="H28:H29"/>
    <mergeCell ref="C30:C31"/>
    <mergeCell ref="D30:D31"/>
    <mergeCell ref="E30:E31"/>
    <mergeCell ref="F30:F31"/>
    <mergeCell ref="G30:G31"/>
    <mergeCell ref="H30:H31"/>
    <mergeCell ref="C32:C33"/>
    <mergeCell ref="D32:D33"/>
    <mergeCell ref="E32:E33"/>
    <mergeCell ref="F32:F33"/>
    <mergeCell ref="G32:G33"/>
    <mergeCell ref="H32:H33"/>
    <mergeCell ref="C34:C35"/>
    <mergeCell ref="D34:D35"/>
    <mergeCell ref="E34:E35"/>
    <mergeCell ref="F34:F35"/>
    <mergeCell ref="G34:G35"/>
    <mergeCell ref="H34:H35"/>
    <mergeCell ref="C36:C37"/>
    <mergeCell ref="D36:D37"/>
    <mergeCell ref="E36:E37"/>
    <mergeCell ref="F36:F37"/>
    <mergeCell ref="G36:G37"/>
    <mergeCell ref="H36:H37"/>
    <mergeCell ref="C38:C39"/>
    <mergeCell ref="D38:D39"/>
    <mergeCell ref="E38:E39"/>
    <mergeCell ref="F38:F39"/>
    <mergeCell ref="G38:G39"/>
    <mergeCell ref="H38:H39"/>
    <mergeCell ref="C40:C41"/>
    <mergeCell ref="D40:D41"/>
    <mergeCell ref="E40:E41"/>
    <mergeCell ref="F40:F41"/>
    <mergeCell ref="G40:G41"/>
    <mergeCell ref="H40:H41"/>
    <mergeCell ref="C42:C43"/>
    <mergeCell ref="D42:D43"/>
    <mergeCell ref="E42:E43"/>
    <mergeCell ref="F42:F43"/>
    <mergeCell ref="G42:G43"/>
    <mergeCell ref="H42:H43"/>
    <mergeCell ref="C44:C45"/>
    <mergeCell ref="D44:D45"/>
    <mergeCell ref="E44:E45"/>
    <mergeCell ref="F44:F45"/>
    <mergeCell ref="G44:G45"/>
    <mergeCell ref="H44:H45"/>
    <mergeCell ref="C46:C47"/>
    <mergeCell ref="D46:D47"/>
    <mergeCell ref="E46:E47"/>
    <mergeCell ref="F46:F47"/>
    <mergeCell ref="G46:G47"/>
    <mergeCell ref="H46:H47"/>
    <mergeCell ref="C48:C49"/>
    <mergeCell ref="D48:D49"/>
    <mergeCell ref="E48:E49"/>
    <mergeCell ref="F48:F49"/>
    <mergeCell ref="G48:G49"/>
    <mergeCell ref="H48:H49"/>
    <mergeCell ref="C50:C51"/>
    <mergeCell ref="D50:D51"/>
    <mergeCell ref="E50:E51"/>
    <mergeCell ref="F50:F51"/>
    <mergeCell ref="G50:G51"/>
    <mergeCell ref="H50:H51"/>
    <mergeCell ref="C52:C53"/>
    <mergeCell ref="D52:D53"/>
    <mergeCell ref="E52:E53"/>
    <mergeCell ref="F52:F53"/>
    <mergeCell ref="G52:G53"/>
    <mergeCell ref="H52:H53"/>
    <mergeCell ref="C54:C55"/>
    <mergeCell ref="D54:D55"/>
    <mergeCell ref="E54:E55"/>
    <mergeCell ref="F54:F55"/>
    <mergeCell ref="G54:G55"/>
    <mergeCell ref="H54:H55"/>
    <mergeCell ref="C56:C57"/>
    <mergeCell ref="D56:D57"/>
    <mergeCell ref="E56:E57"/>
    <mergeCell ref="F56:F57"/>
    <mergeCell ref="G56:G57"/>
    <mergeCell ref="H56:H57"/>
    <mergeCell ref="C61:C62"/>
    <mergeCell ref="D61:D62"/>
    <mergeCell ref="E61:E62"/>
    <mergeCell ref="F61:F62"/>
    <mergeCell ref="G61:G62"/>
    <mergeCell ref="H61:H62"/>
    <mergeCell ref="C64:C65"/>
    <mergeCell ref="D64:D65"/>
    <mergeCell ref="E64:E65"/>
    <mergeCell ref="F64:F65"/>
    <mergeCell ref="G64:G65"/>
    <mergeCell ref="H64:H65"/>
    <mergeCell ref="C66:C67"/>
    <mergeCell ref="D66:D67"/>
    <mergeCell ref="E66:E67"/>
    <mergeCell ref="F66:F67"/>
    <mergeCell ref="G66:G67"/>
    <mergeCell ref="H66:H67"/>
    <mergeCell ref="C68:C69"/>
    <mergeCell ref="D68:D69"/>
    <mergeCell ref="E68:E69"/>
    <mergeCell ref="F68:F69"/>
    <mergeCell ref="G68:G69"/>
    <mergeCell ref="H68:H69"/>
    <mergeCell ref="C70:C71"/>
    <mergeCell ref="D70:D71"/>
    <mergeCell ref="E70:E71"/>
    <mergeCell ref="F70:F71"/>
    <mergeCell ref="G70:G71"/>
    <mergeCell ref="H70:H71"/>
    <mergeCell ref="C72:C73"/>
    <mergeCell ref="D72:D73"/>
    <mergeCell ref="E72:E73"/>
    <mergeCell ref="F72:F73"/>
    <mergeCell ref="G72:G73"/>
    <mergeCell ref="H72:H73"/>
    <mergeCell ref="C74:C75"/>
    <mergeCell ref="D74:D75"/>
    <mergeCell ref="E74:E75"/>
    <mergeCell ref="F74:F75"/>
    <mergeCell ref="G74:G75"/>
    <mergeCell ref="H74:H75"/>
    <mergeCell ref="C76:C77"/>
    <mergeCell ref="D76:D77"/>
    <mergeCell ref="E76:E77"/>
    <mergeCell ref="F76:F77"/>
    <mergeCell ref="G76:G77"/>
    <mergeCell ref="H76:H77"/>
    <mergeCell ref="C78:C79"/>
    <mergeCell ref="D78:D79"/>
    <mergeCell ref="E78:E79"/>
    <mergeCell ref="F78:F79"/>
    <mergeCell ref="G78:G79"/>
    <mergeCell ref="H78:H79"/>
    <mergeCell ref="C80:C81"/>
    <mergeCell ref="D80:D81"/>
    <mergeCell ref="E80:E81"/>
    <mergeCell ref="F80:F81"/>
    <mergeCell ref="G80:G81"/>
    <mergeCell ref="H80:H81"/>
    <mergeCell ref="C82:C83"/>
    <mergeCell ref="D82:D83"/>
    <mergeCell ref="E82:E83"/>
    <mergeCell ref="F82:F83"/>
    <mergeCell ref="G82:G83"/>
    <mergeCell ref="H82:H83"/>
    <mergeCell ref="C84:C85"/>
    <mergeCell ref="D84:D85"/>
    <mergeCell ref="E84:E85"/>
    <mergeCell ref="F84:F85"/>
    <mergeCell ref="G84:G85"/>
    <mergeCell ref="H84:H85"/>
    <mergeCell ref="C86:C87"/>
    <mergeCell ref="D86:D87"/>
    <mergeCell ref="E86:E87"/>
    <mergeCell ref="F86:F87"/>
    <mergeCell ref="G86:G87"/>
    <mergeCell ref="H86:H87"/>
    <mergeCell ref="C88:C89"/>
    <mergeCell ref="D88:D89"/>
    <mergeCell ref="E88:E89"/>
    <mergeCell ref="F88:F89"/>
    <mergeCell ref="G88:G89"/>
    <mergeCell ref="H88:H89"/>
    <mergeCell ref="C90:C91"/>
    <mergeCell ref="D90:D91"/>
    <mergeCell ref="E90:E91"/>
    <mergeCell ref="F90:F91"/>
    <mergeCell ref="G90:G91"/>
    <mergeCell ref="H90:H91"/>
    <mergeCell ref="C92:C93"/>
    <mergeCell ref="D92:D93"/>
    <mergeCell ref="E92:E93"/>
    <mergeCell ref="F92:F93"/>
    <mergeCell ref="G92:G93"/>
    <mergeCell ref="H92:H93"/>
    <mergeCell ref="C97:C98"/>
    <mergeCell ref="D97:D98"/>
    <mergeCell ref="E97:E98"/>
    <mergeCell ref="F97:F98"/>
    <mergeCell ref="G97:G98"/>
    <mergeCell ref="H97:H98"/>
    <mergeCell ref="C100:C101"/>
    <mergeCell ref="D100:D101"/>
    <mergeCell ref="E100:E101"/>
    <mergeCell ref="F100:F101"/>
    <mergeCell ref="G100:G101"/>
    <mergeCell ref="H100:H101"/>
    <mergeCell ref="C102:C103"/>
    <mergeCell ref="D102:D103"/>
    <mergeCell ref="E102:E103"/>
    <mergeCell ref="F102:F103"/>
    <mergeCell ref="G102:G103"/>
    <mergeCell ref="H102:H103"/>
    <mergeCell ref="C104:C105"/>
    <mergeCell ref="D104:D105"/>
    <mergeCell ref="E104:E105"/>
    <mergeCell ref="F104:F105"/>
    <mergeCell ref="G104:G105"/>
    <mergeCell ref="H104:H105"/>
    <mergeCell ref="C106:C107"/>
    <mergeCell ref="D106:D107"/>
    <mergeCell ref="E106:E107"/>
    <mergeCell ref="F106:F107"/>
    <mergeCell ref="G106:G107"/>
    <mergeCell ref="H106:H107"/>
    <mergeCell ref="C108:C109"/>
    <mergeCell ref="D108:D109"/>
    <mergeCell ref="E108:E109"/>
    <mergeCell ref="F108:F109"/>
    <mergeCell ref="G108:G109"/>
    <mergeCell ref="H108:H109"/>
    <mergeCell ref="C110:C111"/>
    <mergeCell ref="D110:D111"/>
    <mergeCell ref="E110:E111"/>
    <mergeCell ref="F110:F111"/>
    <mergeCell ref="G110:G111"/>
    <mergeCell ref="H110:H111"/>
    <mergeCell ref="C112:C113"/>
    <mergeCell ref="D112:D113"/>
    <mergeCell ref="E112:E113"/>
    <mergeCell ref="F112:F113"/>
    <mergeCell ref="G112:G113"/>
    <mergeCell ref="H112:H113"/>
    <mergeCell ref="C114:C115"/>
    <mergeCell ref="D114:D115"/>
    <mergeCell ref="E114:E115"/>
    <mergeCell ref="F114:F115"/>
    <mergeCell ref="G114:G115"/>
    <mergeCell ref="H114:H115"/>
    <mergeCell ref="C116:C117"/>
    <mergeCell ref="D116:D117"/>
    <mergeCell ref="E116:E117"/>
    <mergeCell ref="F116:F117"/>
    <mergeCell ref="G116:G117"/>
    <mergeCell ref="H116:H117"/>
    <mergeCell ref="C118:C119"/>
    <mergeCell ref="D118:D119"/>
    <mergeCell ref="E118:E119"/>
    <mergeCell ref="F118:F119"/>
    <mergeCell ref="G118:G119"/>
    <mergeCell ref="H118:H119"/>
    <mergeCell ref="C120:C121"/>
    <mergeCell ref="D120:D121"/>
    <mergeCell ref="E120:E121"/>
    <mergeCell ref="F120:F121"/>
    <mergeCell ref="G120:G121"/>
    <mergeCell ref="H120:H121"/>
    <mergeCell ref="C122:C123"/>
    <mergeCell ref="D122:D123"/>
    <mergeCell ref="E122:E123"/>
    <mergeCell ref="F122:F123"/>
    <mergeCell ref="G122:G123"/>
    <mergeCell ref="H122:H123"/>
    <mergeCell ref="C124:C125"/>
    <mergeCell ref="D124:D125"/>
    <mergeCell ref="E124:E125"/>
    <mergeCell ref="F124:F125"/>
    <mergeCell ref="G124:G125"/>
    <mergeCell ref="H124:H125"/>
    <mergeCell ref="C126:C127"/>
    <mergeCell ref="D126:D127"/>
    <mergeCell ref="E126:E127"/>
    <mergeCell ref="F126:F127"/>
    <mergeCell ref="G126:G127"/>
    <mergeCell ref="H126:H127"/>
    <mergeCell ref="C128:C129"/>
    <mergeCell ref="D128:D129"/>
    <mergeCell ref="E128:E129"/>
    <mergeCell ref="F128:F129"/>
    <mergeCell ref="G128:G129"/>
    <mergeCell ref="H128:H129"/>
    <mergeCell ref="C133:C134"/>
    <mergeCell ref="D133:D134"/>
    <mergeCell ref="E133:E134"/>
    <mergeCell ref="F133:F134"/>
    <mergeCell ref="G133:G134"/>
    <mergeCell ref="H133:H134"/>
    <mergeCell ref="C136:C137"/>
    <mergeCell ref="D136:D137"/>
    <mergeCell ref="E136:E137"/>
    <mergeCell ref="F136:F137"/>
    <mergeCell ref="G136:G137"/>
    <mergeCell ref="H136:H137"/>
    <mergeCell ref="C138:C139"/>
    <mergeCell ref="D138:D139"/>
    <mergeCell ref="E138:E139"/>
    <mergeCell ref="F138:F139"/>
    <mergeCell ref="G138:G139"/>
    <mergeCell ref="H138:H139"/>
    <mergeCell ref="C140:C141"/>
    <mergeCell ref="D140:D141"/>
    <mergeCell ref="E140:E141"/>
    <mergeCell ref="F140:F141"/>
    <mergeCell ref="G140:G141"/>
    <mergeCell ref="H140:H141"/>
    <mergeCell ref="C142:C143"/>
    <mergeCell ref="D142:D143"/>
    <mergeCell ref="E142:E143"/>
    <mergeCell ref="F142:F143"/>
    <mergeCell ref="G142:G143"/>
    <mergeCell ref="H142:H143"/>
    <mergeCell ref="C144:C145"/>
    <mergeCell ref="D144:D145"/>
    <mergeCell ref="E144:E145"/>
    <mergeCell ref="F144:F145"/>
    <mergeCell ref="G144:G145"/>
    <mergeCell ref="H144:H145"/>
    <mergeCell ref="C146:C147"/>
    <mergeCell ref="D146:D147"/>
    <mergeCell ref="E146:E147"/>
    <mergeCell ref="F146:F147"/>
    <mergeCell ref="G146:G147"/>
    <mergeCell ref="H146:H147"/>
    <mergeCell ref="C148:C149"/>
    <mergeCell ref="D148:D149"/>
    <mergeCell ref="E148:E149"/>
    <mergeCell ref="F148:F149"/>
    <mergeCell ref="G148:G149"/>
    <mergeCell ref="H148:H149"/>
    <mergeCell ref="C150:C151"/>
    <mergeCell ref="D150:D151"/>
    <mergeCell ref="E150:E151"/>
    <mergeCell ref="F150:F151"/>
    <mergeCell ref="G150:G151"/>
    <mergeCell ref="H150:H151"/>
    <mergeCell ref="C152:C153"/>
    <mergeCell ref="D152:D153"/>
    <mergeCell ref="E152:E153"/>
    <mergeCell ref="F152:F153"/>
    <mergeCell ref="G152:G153"/>
    <mergeCell ref="H152:H153"/>
    <mergeCell ref="C154:C155"/>
    <mergeCell ref="D154:D155"/>
    <mergeCell ref="E154:E155"/>
    <mergeCell ref="F154:F155"/>
    <mergeCell ref="G154:G155"/>
    <mergeCell ref="H154:H155"/>
    <mergeCell ref="C156:C157"/>
    <mergeCell ref="D156:D157"/>
    <mergeCell ref="E156:E157"/>
    <mergeCell ref="F156:F157"/>
    <mergeCell ref="G156:G157"/>
    <mergeCell ref="H156:H157"/>
    <mergeCell ref="C158:C159"/>
    <mergeCell ref="D158:D159"/>
    <mergeCell ref="E158:E159"/>
    <mergeCell ref="F158:F159"/>
    <mergeCell ref="G158:G159"/>
    <mergeCell ref="H158:H159"/>
    <mergeCell ref="C160:C161"/>
    <mergeCell ref="D160:D161"/>
    <mergeCell ref="E160:E161"/>
    <mergeCell ref="F160:F161"/>
    <mergeCell ref="G160:G161"/>
    <mergeCell ref="H160:H161"/>
    <mergeCell ref="C162:C163"/>
    <mergeCell ref="D162:D163"/>
    <mergeCell ref="E162:E163"/>
    <mergeCell ref="F162:F163"/>
    <mergeCell ref="G162:G163"/>
    <mergeCell ref="H162:H163"/>
    <mergeCell ref="C164:C165"/>
    <mergeCell ref="D164:D165"/>
    <mergeCell ref="E164:E165"/>
    <mergeCell ref="F164:F165"/>
    <mergeCell ref="G164:G165"/>
    <mergeCell ref="H164:H165"/>
    <mergeCell ref="C169:C170"/>
    <mergeCell ref="D169:D170"/>
    <mergeCell ref="E169:E170"/>
    <mergeCell ref="F169:F170"/>
    <mergeCell ref="G169:G170"/>
    <mergeCell ref="H169:H170"/>
    <mergeCell ref="C172:C173"/>
    <mergeCell ref="D172:D173"/>
    <mergeCell ref="E172:E173"/>
    <mergeCell ref="F172:F173"/>
    <mergeCell ref="G172:G173"/>
    <mergeCell ref="H172:H173"/>
    <mergeCell ref="C174:C175"/>
    <mergeCell ref="D174:D175"/>
    <mergeCell ref="E174:E175"/>
    <mergeCell ref="F174:F175"/>
    <mergeCell ref="G174:G175"/>
    <mergeCell ref="H174:H175"/>
    <mergeCell ref="C176:C177"/>
    <mergeCell ref="D176:D177"/>
    <mergeCell ref="E176:E177"/>
    <mergeCell ref="F176:F177"/>
    <mergeCell ref="G176:G177"/>
    <mergeCell ref="H176:H177"/>
    <mergeCell ref="C178:C179"/>
    <mergeCell ref="D178:D179"/>
    <mergeCell ref="E178:E179"/>
    <mergeCell ref="F178:F179"/>
    <mergeCell ref="G178:G179"/>
    <mergeCell ref="H178:H179"/>
    <mergeCell ref="C180:C181"/>
    <mergeCell ref="D180:D181"/>
    <mergeCell ref="E180:E181"/>
    <mergeCell ref="F180:F181"/>
    <mergeCell ref="G180:G181"/>
    <mergeCell ref="H180:H181"/>
    <mergeCell ref="C182:C183"/>
    <mergeCell ref="D182:D183"/>
    <mergeCell ref="E182:E183"/>
    <mergeCell ref="F182:F183"/>
    <mergeCell ref="G182:G183"/>
    <mergeCell ref="H182:H183"/>
    <mergeCell ref="C184:C185"/>
    <mergeCell ref="D184:D185"/>
    <mergeCell ref="E184:E185"/>
    <mergeCell ref="F184:F185"/>
    <mergeCell ref="G184:G185"/>
    <mergeCell ref="H184:H185"/>
    <mergeCell ref="C186:C187"/>
    <mergeCell ref="D186:D187"/>
    <mergeCell ref="E186:E187"/>
    <mergeCell ref="F186:F187"/>
    <mergeCell ref="G186:G187"/>
    <mergeCell ref="H186:H187"/>
    <mergeCell ref="C188:C189"/>
    <mergeCell ref="D188:D189"/>
    <mergeCell ref="E188:E189"/>
    <mergeCell ref="F188:F189"/>
    <mergeCell ref="G188:G189"/>
    <mergeCell ref="H188:H189"/>
    <mergeCell ref="C190:C191"/>
    <mergeCell ref="D190:D191"/>
    <mergeCell ref="E190:E191"/>
    <mergeCell ref="F190:F191"/>
    <mergeCell ref="G190:G191"/>
    <mergeCell ref="H190:H191"/>
    <mergeCell ref="C192:C193"/>
    <mergeCell ref="D192:D193"/>
    <mergeCell ref="E192:E193"/>
    <mergeCell ref="F192:F193"/>
    <mergeCell ref="G192:G193"/>
    <mergeCell ref="H192:H193"/>
    <mergeCell ref="C194:C195"/>
    <mergeCell ref="D194:D195"/>
    <mergeCell ref="E194:E195"/>
    <mergeCell ref="F194:F195"/>
    <mergeCell ref="G194:G195"/>
    <mergeCell ref="H194:H195"/>
    <mergeCell ref="C196:C197"/>
    <mergeCell ref="D196:D197"/>
    <mergeCell ref="E196:E197"/>
    <mergeCell ref="F196:F197"/>
    <mergeCell ref="G196:G197"/>
    <mergeCell ref="H196:H197"/>
    <mergeCell ref="C198:C199"/>
    <mergeCell ref="D198:D199"/>
    <mergeCell ref="E198:E199"/>
    <mergeCell ref="F198:F199"/>
    <mergeCell ref="G198:G199"/>
    <mergeCell ref="H198:H199"/>
    <mergeCell ref="C200:C201"/>
    <mergeCell ref="D200:D201"/>
    <mergeCell ref="E200:E201"/>
    <mergeCell ref="F200:F201"/>
    <mergeCell ref="G200:G201"/>
    <mergeCell ref="H200:H201"/>
    <mergeCell ref="C205:C206"/>
    <mergeCell ref="D205:D206"/>
    <mergeCell ref="E205:E206"/>
    <mergeCell ref="F205:F206"/>
    <mergeCell ref="G205:G206"/>
    <mergeCell ref="H205:H206"/>
    <mergeCell ref="C208:C209"/>
    <mergeCell ref="D208:D209"/>
    <mergeCell ref="E208:E209"/>
    <mergeCell ref="F208:F209"/>
    <mergeCell ref="G208:G209"/>
    <mergeCell ref="H208:H209"/>
    <mergeCell ref="C210:C211"/>
    <mergeCell ref="D210:D211"/>
    <mergeCell ref="E210:E211"/>
    <mergeCell ref="F210:F211"/>
    <mergeCell ref="G210:G211"/>
    <mergeCell ref="H210:H211"/>
    <mergeCell ref="C212:C213"/>
    <mergeCell ref="D212:D213"/>
    <mergeCell ref="E212:E213"/>
    <mergeCell ref="F212:F213"/>
    <mergeCell ref="G212:G213"/>
    <mergeCell ref="H212:H213"/>
    <mergeCell ref="C214:C215"/>
    <mergeCell ref="D214:D215"/>
    <mergeCell ref="E214:E215"/>
    <mergeCell ref="F214:F215"/>
    <mergeCell ref="G214:G215"/>
    <mergeCell ref="H214:H215"/>
    <mergeCell ref="C216:C217"/>
    <mergeCell ref="D216:D217"/>
    <mergeCell ref="E216:E217"/>
    <mergeCell ref="F216:F217"/>
    <mergeCell ref="G216:G217"/>
    <mergeCell ref="H216:H217"/>
    <mergeCell ref="C218:C219"/>
    <mergeCell ref="D218:D219"/>
    <mergeCell ref="E218:E219"/>
    <mergeCell ref="F218:F219"/>
    <mergeCell ref="G218:G219"/>
    <mergeCell ref="H218:H219"/>
    <mergeCell ref="C220:C221"/>
    <mergeCell ref="D220:D221"/>
    <mergeCell ref="E220:E221"/>
    <mergeCell ref="F220:F221"/>
    <mergeCell ref="G220:G221"/>
    <mergeCell ref="H220:H221"/>
    <mergeCell ref="C222:C223"/>
    <mergeCell ref="D222:D223"/>
    <mergeCell ref="E222:E223"/>
    <mergeCell ref="F222:F223"/>
    <mergeCell ref="G222:G223"/>
    <mergeCell ref="H222:H223"/>
    <mergeCell ref="C224:C225"/>
    <mergeCell ref="D224:D225"/>
    <mergeCell ref="E224:E225"/>
    <mergeCell ref="F224:F225"/>
    <mergeCell ref="G224:G225"/>
    <mergeCell ref="H224:H225"/>
    <mergeCell ref="C226:C227"/>
    <mergeCell ref="D226:D227"/>
    <mergeCell ref="E226:E227"/>
    <mergeCell ref="F226:F227"/>
    <mergeCell ref="G226:G227"/>
    <mergeCell ref="H226:H227"/>
    <mergeCell ref="C228:C229"/>
    <mergeCell ref="D228:D229"/>
    <mergeCell ref="E228:E229"/>
    <mergeCell ref="F228:F229"/>
    <mergeCell ref="G228:G229"/>
    <mergeCell ref="H228:H229"/>
    <mergeCell ref="C230:C231"/>
    <mergeCell ref="D230:D231"/>
    <mergeCell ref="E230:E231"/>
    <mergeCell ref="F230:F231"/>
    <mergeCell ref="G230:G231"/>
    <mergeCell ref="H230:H231"/>
    <mergeCell ref="C232:C233"/>
    <mergeCell ref="D232:D233"/>
    <mergeCell ref="E232:E233"/>
    <mergeCell ref="F232:F233"/>
    <mergeCell ref="G232:G233"/>
    <mergeCell ref="H232:H233"/>
    <mergeCell ref="C234:C235"/>
    <mergeCell ref="D234:D235"/>
    <mergeCell ref="E234:E235"/>
    <mergeCell ref="F234:F235"/>
    <mergeCell ref="G234:G235"/>
    <mergeCell ref="H234:H235"/>
    <mergeCell ref="C236:C237"/>
    <mergeCell ref="D236:D237"/>
    <mergeCell ref="E236:E237"/>
    <mergeCell ref="F236:F237"/>
    <mergeCell ref="G236:G237"/>
    <mergeCell ref="H236:H237"/>
    <mergeCell ref="C241:C242"/>
    <mergeCell ref="D241:D242"/>
    <mergeCell ref="E241:E242"/>
    <mergeCell ref="F241:F242"/>
    <mergeCell ref="G241:G242"/>
    <mergeCell ref="H241:H242"/>
    <mergeCell ref="C244:C245"/>
    <mergeCell ref="D244:D245"/>
    <mergeCell ref="E244:E245"/>
    <mergeCell ref="F244:F245"/>
    <mergeCell ref="G244:G245"/>
    <mergeCell ref="H244:H245"/>
    <mergeCell ref="C246:C247"/>
    <mergeCell ref="D246:D247"/>
    <mergeCell ref="E246:E247"/>
    <mergeCell ref="F246:F247"/>
    <mergeCell ref="G246:G247"/>
    <mergeCell ref="H246:H247"/>
    <mergeCell ref="C248:C249"/>
    <mergeCell ref="D248:D249"/>
    <mergeCell ref="E248:E249"/>
    <mergeCell ref="F248:F249"/>
    <mergeCell ref="G248:G249"/>
    <mergeCell ref="H248:H249"/>
    <mergeCell ref="C250:C251"/>
    <mergeCell ref="D250:D251"/>
    <mergeCell ref="E250:E251"/>
    <mergeCell ref="F250:F251"/>
    <mergeCell ref="G250:G251"/>
    <mergeCell ref="H250:H251"/>
    <mergeCell ref="C252:C253"/>
    <mergeCell ref="D252:D253"/>
    <mergeCell ref="E252:E253"/>
    <mergeCell ref="F252:F253"/>
    <mergeCell ref="G252:G253"/>
    <mergeCell ref="H252:H253"/>
    <mergeCell ref="C254:C255"/>
    <mergeCell ref="D254:D255"/>
    <mergeCell ref="E254:E255"/>
    <mergeCell ref="F254:F255"/>
    <mergeCell ref="G254:G255"/>
    <mergeCell ref="H254:H255"/>
    <mergeCell ref="C256:C257"/>
    <mergeCell ref="D256:D257"/>
    <mergeCell ref="E256:E257"/>
    <mergeCell ref="F256:F257"/>
    <mergeCell ref="G256:G257"/>
    <mergeCell ref="H256:H257"/>
    <mergeCell ref="C258:C259"/>
    <mergeCell ref="D258:D259"/>
    <mergeCell ref="E258:E259"/>
    <mergeCell ref="F258:F259"/>
    <mergeCell ref="G258:G259"/>
    <mergeCell ref="H258:H259"/>
    <mergeCell ref="C260:C261"/>
    <mergeCell ref="D260:D261"/>
    <mergeCell ref="E260:E261"/>
    <mergeCell ref="F260:F261"/>
    <mergeCell ref="G260:G261"/>
    <mergeCell ref="H260:H261"/>
    <mergeCell ref="C262:C263"/>
    <mergeCell ref="D262:D263"/>
    <mergeCell ref="E262:E263"/>
    <mergeCell ref="F262:F263"/>
    <mergeCell ref="G262:G263"/>
    <mergeCell ref="H262:H263"/>
    <mergeCell ref="C264:C265"/>
    <mergeCell ref="D264:D265"/>
    <mergeCell ref="E264:E265"/>
    <mergeCell ref="F264:F265"/>
    <mergeCell ref="G264:G265"/>
    <mergeCell ref="H264:H265"/>
    <mergeCell ref="C266:C267"/>
    <mergeCell ref="D266:D267"/>
    <mergeCell ref="E266:E267"/>
    <mergeCell ref="F266:F267"/>
    <mergeCell ref="G266:G267"/>
    <mergeCell ref="H266:H267"/>
    <mergeCell ref="C268:C269"/>
    <mergeCell ref="D268:D269"/>
    <mergeCell ref="E268:E269"/>
    <mergeCell ref="F268:F269"/>
    <mergeCell ref="G268:G269"/>
    <mergeCell ref="H268:H269"/>
    <mergeCell ref="C270:C271"/>
    <mergeCell ref="D270:D271"/>
    <mergeCell ref="E270:E271"/>
    <mergeCell ref="F270:F271"/>
    <mergeCell ref="G270:G271"/>
    <mergeCell ref="H270:H271"/>
    <mergeCell ref="C272:C273"/>
    <mergeCell ref="D272:D273"/>
    <mergeCell ref="E272:E273"/>
    <mergeCell ref="F272:F273"/>
    <mergeCell ref="G272:G273"/>
    <mergeCell ref="H272:H273"/>
  </mergeCells>
  <conditionalFormatting sqref="F48">
    <cfRule type="containsText" priority="380" operator="containsText" text="umgesetzt">
      <formula>NOT(ISERROR(SEARCH("umgesetzt",F32)))</formula>
    </cfRule>
  </conditionalFormatting>
  <conditionalFormatting sqref="F32 F34 F36 F38 F40 F42 F44 F46 F48 F50 F52 F54 F56">
    <cfRule type="containsText" priority="381" operator="containsText" text="umgesetzt">
      <formula>NOT(ISERROR(SEARCH("umgesetzt",F32)))</formula>
    </cfRule>
  </conditionalFormatting>
  <conditionalFormatting sqref="F48">
    <cfRule type="containsText" priority="382" operator="containsText" text="umgesetzt">
      <formula>NOT(ISERROR(SEARCH("umgesetzt",F32)))</formula>
    </cfRule>
  </conditionalFormatting>
  <conditionalFormatting sqref="F38 F40 F42 F44 F46 F48">
    <cfRule type="containsText" priority="383" operator="containsText" text="umgesetzt">
      <formula>NOT(ISERROR(SEARCH("umgesetzt",F32)))</formula>
    </cfRule>
  </conditionalFormatting>
  <conditionalFormatting sqref="F28">
    <cfRule type="containsText" priority="215" operator="containsText" text="umgesetzt">
      <formula>NOT(ISERROR(SEARCH("umgesetzt",F28)))</formula>
    </cfRule>
  </conditionalFormatting>
  <conditionalFormatting sqref="F30">
    <cfRule type="containsText" priority="204" operator="containsText" text="umgesetzt">
      <formula>NOT(ISERROR(SEARCH("umgesetzt",F30)))</formula>
    </cfRule>
  </conditionalFormatting>
  <conditionalFormatting sqref="F70">
    <cfRule type="containsText" priority="116" operator="containsText" text="umgesetzt">
      <formula>NOT(ISERROR(SEARCH("umgesetzt",F64)))</formula>
    </cfRule>
  </conditionalFormatting>
  <conditionalFormatting sqref="F70">
    <cfRule type="containsText" priority="384" operator="containsText" text="umgesetzt">
      <formula>NOT(ISERROR(SEARCH("umgesetzt",F64)))</formula>
    </cfRule>
  </conditionalFormatting>
  <conditionalFormatting sqref="F64 F66 F68 F70 F74 F76 F78 F80 F82 F84 F86 F88 F90">
    <cfRule type="containsText" priority="385" operator="containsText" text="umgesetzt">
      <formula>NOT(ISERROR(SEARCH("umgesetzt",F64)))</formula>
    </cfRule>
  </conditionalFormatting>
  <conditionalFormatting sqref="F64 F66 F68 F70 F74 F76 F78 F80 F82 F84 F86 F88 F90 F92">
    <cfRule type="containsText" priority="386" operator="containsText" text="umgesetzt">
      <formula>NOT(ISERROR(SEARCH("umgesetzt",F64)))</formula>
    </cfRule>
  </conditionalFormatting>
  <conditionalFormatting sqref="F110">
    <cfRule type="containsText" priority="105" operator="containsText" text="umgesetzt">
      <formula>NOT(ISERROR(SEARCH("umgesetzt",F100)))</formula>
    </cfRule>
  </conditionalFormatting>
  <conditionalFormatting sqref="F102">
    <cfRule type="containsText" priority="387" operator="containsText" text="umgesetzt">
      <formula>NOT(ISERROR(SEARCH("umgesetzt",F100)))</formula>
    </cfRule>
  </conditionalFormatting>
  <conditionalFormatting sqref="F104">
    <cfRule type="containsText" priority="388" operator="containsText" text="umgesetzt">
      <formula>NOT(ISERROR(SEARCH("umgesetzt",F100)))</formula>
    </cfRule>
  </conditionalFormatting>
  <conditionalFormatting sqref="F108">
    <cfRule type="containsText" priority="389" operator="containsText" text="umgesetzt">
      <formula>NOT(ISERROR(SEARCH("umgesetzt",F100)))</formula>
    </cfRule>
  </conditionalFormatting>
  <conditionalFormatting sqref="F108">
    <cfRule type="containsText" priority="390" operator="containsText" text="umgesetzt">
      <formula>NOT(ISERROR(SEARCH("umgesetzt",F100)))</formula>
    </cfRule>
  </conditionalFormatting>
  <conditionalFormatting sqref="F100 F102 F104 F106 F108 F110 F112 F116 F118 F120 F122 F124 F126 F128">
    <cfRule type="containsText" priority="391" operator="containsText" text="umgesetzt">
      <formula>NOT(ISERROR(SEARCH("umgesetzt",F100)))</formula>
    </cfRule>
  </conditionalFormatting>
  <conditionalFormatting sqref="F100">
    <cfRule type="containsText" priority="393" operator="containsText" text="umgesetzt">
      <formula>NOT(ISERROR(SEARCH("umgesetzt",F100)))</formula>
    </cfRule>
  </conditionalFormatting>
  <conditionalFormatting sqref="F150">
    <cfRule type="containsText" priority="94" operator="containsText" text="umgesetzt">
      <formula>NOT(ISERROR(SEARCH("umgesetzt",F136)))</formula>
    </cfRule>
  </conditionalFormatting>
  <conditionalFormatting sqref="F136 F138 F140 F142 F144 F146 F148 F150 F152 F154 F156 F158 F160 F162 F164">
    <cfRule type="containsText" priority="394" operator="containsText" text="umgesetzt">
      <formula>NOT(ISERROR(SEARCH("umgesetzt",F136)))</formula>
    </cfRule>
  </conditionalFormatting>
  <conditionalFormatting sqref="F172 F174 F176 F178 F180 F182 F184 F186 F188 F190 F192 F194 F196 F198 F200">
    <cfRule type="containsText" priority="83" operator="containsText" text="umgesetzt">
      <formula>NOT(ISERROR(SEARCH("umgesetzt",F172)))</formula>
    </cfRule>
  </conditionalFormatting>
  <conditionalFormatting sqref="F208 F210 F212 F214 F216 F218 F220 F222 F224 F226 F228 F230 F232 F234 F236">
    <cfRule type="containsText" priority="72" operator="containsText" text="umgesetzt">
      <formula>NOT(ISERROR(SEARCH("umgesetzt",F208)))</formula>
    </cfRule>
  </conditionalFormatting>
  <conditionalFormatting sqref="F244 F246 F248 F250 F252 F254 F256 F258 F260 F262 F264 F266 F268 F270 F272">
    <cfRule type="containsText" priority="61" operator="containsText" text="umgesetzt">
      <formula>NOT(ISERROR(SEARCH("umgesetzt",F244)))</formula>
    </cfRule>
  </conditionalFormatting>
  <conditionalFormatting sqref="I8:Z8">
    <cfRule type="containsText" dxfId="326" priority="1633" operator="containsText" text="Vergangenheit">
      <formula>NOT(ISERROR(SEARCH("Vergangenheit",I8)))</formula>
    </cfRule>
  </conditionalFormatting>
  <conditionalFormatting sqref="I8:Z8">
    <cfRule type="containsText" dxfId="325" priority="1632" operator="containsText" text="kurzfristig">
      <formula>NOT(ISERROR(SEARCH("kurzfristig",I8)))</formula>
    </cfRule>
  </conditionalFormatting>
  <conditionalFormatting sqref="I8:Z8">
    <cfRule type="containsText" dxfId="324" priority="1631" operator="containsText" text="mittelfristig">
      <formula>NOT(ISERROR(SEARCH("mittelfristig",I8)))</formula>
    </cfRule>
  </conditionalFormatting>
  <conditionalFormatting sqref="I108:O109">
    <cfRule type="cellIs" dxfId="323" priority="595" operator="equal">
      <formula>0</formula>
    </cfRule>
  </conditionalFormatting>
  <conditionalFormatting sqref="I104:O105">
    <cfRule type="cellIs" dxfId="322" priority="1634" operator="equal">
      <formula>0</formula>
    </cfRule>
  </conditionalFormatting>
  <conditionalFormatting sqref="I102:O103">
    <cfRule type="cellIs" dxfId="321" priority="1635" operator="equal">
      <formula>0</formula>
    </cfRule>
  </conditionalFormatting>
  <conditionalFormatting sqref="P163:Z163 P127:Z127 I28:Z57 I100:Z125 I128:Z129 I136:Z161 I164:Z165 I172:Z193 I196:Z197 I208:Z231 I244:Z267 I64:Z93">
    <cfRule type="cellIs" dxfId="320" priority="1636" operator="equal">
      <formula>0</formula>
    </cfRule>
  </conditionalFormatting>
  <conditionalFormatting sqref="I100:O101">
    <cfRule type="cellIs" dxfId="319" priority="1637" operator="equal">
      <formula>0</formula>
    </cfRule>
  </conditionalFormatting>
  <conditionalFormatting sqref="I110:O111">
    <cfRule type="cellIs" dxfId="318" priority="1638" operator="equal">
      <formula>0</formula>
    </cfRule>
  </conditionalFormatting>
  <conditionalFormatting sqref="I127:O127">
    <cfRule type="cellIs" dxfId="317" priority="583" operator="equal">
      <formula>0</formula>
    </cfRule>
  </conditionalFormatting>
  <conditionalFormatting sqref="I163:O163">
    <cfRule type="cellIs" dxfId="316" priority="571" operator="equal">
      <formula>0</formula>
    </cfRule>
  </conditionalFormatting>
  <conditionalFormatting sqref="I199:Z199">
    <cfRule type="cellIs" dxfId="315" priority="559" operator="equal">
      <formula>0</formula>
    </cfRule>
  </conditionalFormatting>
  <conditionalFormatting sqref="I201:Z201">
    <cfRule type="cellIs" dxfId="314" priority="547" operator="equal">
      <formula>0</formula>
    </cfRule>
  </conditionalFormatting>
  <conditionalFormatting sqref="I195:Z195">
    <cfRule type="cellIs" dxfId="313" priority="535" operator="equal">
      <formula>0</formula>
    </cfRule>
  </conditionalFormatting>
  <conditionalFormatting sqref="I233:Z233">
    <cfRule type="cellIs" dxfId="312" priority="523" operator="equal">
      <formula>0</formula>
    </cfRule>
  </conditionalFormatting>
  <conditionalFormatting sqref="I235:Z235">
    <cfRule type="cellIs" dxfId="311" priority="511" operator="equal">
      <formula>0</formula>
    </cfRule>
  </conditionalFormatting>
  <conditionalFormatting sqref="I237:Z237">
    <cfRule type="cellIs" dxfId="310" priority="499" operator="equal">
      <formula>0</formula>
    </cfRule>
  </conditionalFormatting>
  <conditionalFormatting sqref="I269:Z269">
    <cfRule type="cellIs" dxfId="309" priority="487" operator="equal">
      <formula>0</formula>
    </cfRule>
  </conditionalFormatting>
  <conditionalFormatting sqref="I271:Z271">
    <cfRule type="cellIs" dxfId="308" priority="475" operator="equal">
      <formula>0</formula>
    </cfRule>
  </conditionalFormatting>
  <conditionalFormatting sqref="I273:Z273">
    <cfRule type="cellIs" dxfId="307" priority="463" operator="equal">
      <formula>0</formula>
    </cfRule>
  </conditionalFormatting>
  <conditionalFormatting sqref="F32 F34 F36 F38 F40 F42 F44 F46 F48 F50 F52 F54 F56">
    <cfRule type="containsText" dxfId="306" priority="1639" operator="containsText" text="in Umsetzung">
      <formula>NOT(ISERROR(SEARCH("in Umsetzung",F32)))</formula>
    </cfRule>
  </conditionalFormatting>
  <conditionalFormatting sqref="F48">
    <cfRule type="containsText" dxfId="305" priority="1640" operator="containsText" text="in Umsetzung">
      <formula>NOT(ISERROR(SEARCH("in Umsetzung",F32)))</formula>
    </cfRule>
  </conditionalFormatting>
  <conditionalFormatting sqref="F38 F40 F42 F44 F46 F48">
    <cfRule type="containsText" dxfId="304" priority="1641" operator="containsText" text="in Umsetzung">
      <formula>NOT(ISERROR(SEARCH("in Umsetzung",F32)))</formula>
    </cfRule>
  </conditionalFormatting>
  <conditionalFormatting sqref="F48">
    <cfRule type="containsText" dxfId="303" priority="1642" operator="containsText" text="in Umsetzung">
      <formula>NOT(ISERROR(SEARCH("in Umsetzung",F32)))</formula>
    </cfRule>
  </conditionalFormatting>
  <conditionalFormatting sqref="F38 F40 F42 F44 F46 F48">
    <cfRule type="containsText" dxfId="302" priority="1643" operator="containsText" text="zukünftiger Termin">
      <formula>NOT(ISERROR(SEARCH("zukünftiger Termin",F32)))</formula>
    </cfRule>
  </conditionalFormatting>
  <conditionalFormatting sqref="F32 F34 F36 F38 F40 F42 F44 F46 F48 F50 F52 F54 F56">
    <cfRule type="containsText" dxfId="301" priority="1644" operator="containsText" text="zukünftiger Termin">
      <formula>NOT(ISERROR(SEARCH("zukünftiger Termin",F32)))</formula>
    </cfRule>
  </conditionalFormatting>
  <conditionalFormatting sqref="F48">
    <cfRule type="containsText" dxfId="300" priority="1645" operator="containsText" text="zukünftiger Termin">
      <formula>NOT(ISERROR(SEARCH("zukünftiger Termin",F32)))</formula>
    </cfRule>
  </conditionalFormatting>
  <conditionalFormatting sqref="F48">
    <cfRule type="containsText" dxfId="299" priority="1646" operator="containsText" text="zukünftiger Termin">
      <formula>NOT(ISERROR(SEARCH("zukünftiger Termin",F32)))</formula>
    </cfRule>
  </conditionalFormatting>
  <conditionalFormatting sqref="F38 F40 F42 F44 F46 F48">
    <cfRule type="containsText" dxfId="298" priority="1647" operator="containsText" text="zukünftiger Termin">
      <formula>NOT(ISERROR(SEARCH("zukünftiger Termin",F32)))</formula>
    </cfRule>
  </conditionalFormatting>
  <conditionalFormatting sqref="F32 F34 F36 F38 F40 F42 F44 F46 F48 F50 F52 F54 F56">
    <cfRule type="containsText" dxfId="297" priority="1648" operator="containsText" text="zukünftiger Termin">
      <formula>NOT(ISERROR(SEARCH("zukünftiger Termin",F32)))</formula>
    </cfRule>
  </conditionalFormatting>
  <conditionalFormatting sqref="F48">
    <cfRule type="containsText" dxfId="296" priority="1649" operator="containsText" text="zukünftiger Termin">
      <formula>NOT(ISERROR(SEARCH("zukünftiger Termin",F32)))</formula>
    </cfRule>
  </conditionalFormatting>
  <conditionalFormatting sqref="F48">
    <cfRule type="containsText" dxfId="295" priority="1650" operator="containsText" text="zukünftiger Termin">
      <formula>NOT(ISERROR(SEARCH("zukünftiger Termin",F32)))</formula>
    </cfRule>
  </conditionalFormatting>
  <conditionalFormatting sqref="F38 F40 F42 F44 F46 F48">
    <cfRule type="containsText" dxfId="294" priority="1651" operator="containsText" text="zukünftiger Termin">
      <formula>NOT(ISERROR(SEARCH("zukünftiger Termin",F32)))</formula>
    </cfRule>
  </conditionalFormatting>
  <conditionalFormatting sqref="F32 F34 F36 F38 F40 F42 F44 F46 F48 F50 F52 F54 F56">
    <cfRule type="containsText" dxfId="293" priority="1652" operator="containsText" text="zukünftiger Termin">
      <formula>NOT(ISERROR(SEARCH("zukünftiger Termin",F32)))</formula>
    </cfRule>
  </conditionalFormatting>
  <conditionalFormatting sqref="F48">
    <cfRule type="containsText" dxfId="292" priority="1653" operator="containsText" text="zukünftiger Termin">
      <formula>NOT(ISERROR(SEARCH("zukünftiger Termin",F32)))</formula>
    </cfRule>
  </conditionalFormatting>
  <conditionalFormatting sqref="F48">
    <cfRule type="containsText" dxfId="291" priority="1654" operator="containsText" text="zukünftiger Termin">
      <formula>NOT(ISERROR(SEARCH("zukünftiger Termin",F32)))</formula>
    </cfRule>
  </conditionalFormatting>
  <conditionalFormatting sqref="F38 F40 F42 F44 F46 F48">
    <cfRule type="containsText" dxfId="290" priority="1655" operator="containsText" text="umgesetzt">
      <formula>NOT(ISERROR(SEARCH("umgesetzt",F32)))</formula>
    </cfRule>
  </conditionalFormatting>
  <conditionalFormatting sqref="F32 F34 F36 F38 F40 F42 F44 F46 F48 F50 F52 F54 F56">
    <cfRule type="containsText" dxfId="289" priority="1656" operator="containsText" text="umgesetzt">
      <formula>NOT(ISERROR(SEARCH("umgesetzt",F32)))</formula>
    </cfRule>
  </conditionalFormatting>
  <conditionalFormatting sqref="F48">
    <cfRule type="containsText" dxfId="288" priority="1657" operator="containsText" text="umgesetzt">
      <formula>NOT(ISERROR(SEARCH("umgesetzt",F32)))</formula>
    </cfRule>
  </conditionalFormatting>
  <conditionalFormatting sqref="F48">
    <cfRule type="containsText" dxfId="287" priority="1658" operator="containsText" text="umgesetzt">
      <formula>NOT(ISERROR(SEARCH("umgesetzt",F32)))</formula>
    </cfRule>
  </conditionalFormatting>
  <conditionalFormatting sqref="F48">
    <cfRule type="containsText" dxfId="286" priority="379" operator="containsText" text="noch offen">
      <formula>NOT(ISERROR(SEARCH("noch offen",F32)))</formula>
    </cfRule>
  </conditionalFormatting>
  <conditionalFormatting sqref="F32 F34 F36 F38 F40 F42 F44 F46 F48 F50 F52 F54 F56">
    <cfRule type="containsText" dxfId="285" priority="1659" operator="containsText" text="noch offen">
      <formula>NOT(ISERROR(SEARCH("noch offen",F32)))</formula>
    </cfRule>
  </conditionalFormatting>
  <conditionalFormatting sqref="F38 F40 F42 F44 F46 F48">
    <cfRule type="containsText" dxfId="284" priority="1660" operator="containsText" text="noch offen">
      <formula>NOT(ISERROR(SEARCH("noch offen",F32)))</formula>
    </cfRule>
  </conditionalFormatting>
  <conditionalFormatting sqref="F48">
    <cfRule type="containsText" dxfId="283" priority="1661" operator="containsText" text="noch offen">
      <formula>NOT(ISERROR(SEARCH("noch offen",F32)))</formula>
    </cfRule>
  </conditionalFormatting>
  <conditionalFormatting sqref="F32 F34 F36 F38 F40 F42 F44 F46 F48 F50 F52 F54 F56">
    <cfRule type="containsText" dxfId="282" priority="378" operator="containsText" text="Umsetzung nicht möglich">
      <formula>NOT(ISERROR(SEARCH("Umsetzung nicht möglich",F32)))</formula>
    </cfRule>
  </conditionalFormatting>
  <conditionalFormatting sqref="F38 F40 F42 F44 F46 F48">
    <cfRule type="containsText" dxfId="281" priority="1662" operator="containsText" text="Umsetzung nicht möglich">
      <formula>NOT(ISERROR(SEARCH("Umsetzung nicht möglich",F32)))</formula>
    </cfRule>
  </conditionalFormatting>
  <conditionalFormatting sqref="F48">
    <cfRule type="containsText" dxfId="280" priority="1663" operator="containsText" text="Umsetzung nicht möglich">
      <formula>NOT(ISERROR(SEARCH("Umsetzung nicht möglich",F32)))</formula>
    </cfRule>
  </conditionalFormatting>
  <conditionalFormatting sqref="F48">
    <cfRule type="containsText" dxfId="279" priority="1664" operator="containsText" text="Umsetzung nicht möglich">
      <formula>NOT(ISERROR(SEARCH("Umsetzung nicht möglich",F32)))</formula>
    </cfRule>
  </conditionalFormatting>
  <conditionalFormatting sqref="F48">
    <cfRule type="containsText" dxfId="278" priority="377" operator="containsText" text="wird laufend umgesetzt">
      <formula>NOT(ISERROR(SEARCH("wird laufend umgesetzt",F32)))</formula>
    </cfRule>
  </conditionalFormatting>
  <conditionalFormatting sqref="F32 F34 F36 F38 F40 F42 F44 F46 F48 F50 F52 F54 F56">
    <cfRule type="containsText" dxfId="277" priority="1665" operator="containsText" text="wird laufend umgesetzt">
      <formula>NOT(ISERROR(SEARCH("wird laufend umgesetzt",F32)))</formula>
    </cfRule>
  </conditionalFormatting>
  <conditionalFormatting sqref="F38 F40 F42 F44 F46 F48">
    <cfRule type="containsText" dxfId="276" priority="1666" operator="containsText" text="wird laufend umgesetzt">
      <formula>NOT(ISERROR(SEARCH("wird laufend umgesetzt",F32)))</formula>
    </cfRule>
  </conditionalFormatting>
  <conditionalFormatting sqref="F48">
    <cfRule type="containsText" dxfId="275" priority="1667" operator="containsText" text="wird laufend umgesetzt">
      <formula>NOT(ISERROR(SEARCH("wird laufend umgesetzt",F32)))</formula>
    </cfRule>
  </conditionalFormatting>
  <conditionalFormatting sqref="F32 F34 F36 F38 F40 F42 F44 F46 F48 F50 F52 F54 F56">
    <cfRule type="containsText" dxfId="274" priority="376" operator="containsText" text="umgesetzt">
      <formula>NOT(ISERROR(SEARCH("umgesetzt",F32)))</formula>
    </cfRule>
  </conditionalFormatting>
  <conditionalFormatting sqref="F38 F40 F42 F44 F46 F48">
    <cfRule type="containsText" dxfId="273" priority="1668" operator="containsText" text="umgesetzt">
      <formula>NOT(ISERROR(SEARCH("umgesetzt",F32)))</formula>
    </cfRule>
  </conditionalFormatting>
  <conditionalFormatting sqref="F48">
    <cfRule type="containsText" dxfId="272" priority="1669" operator="containsText" text="umgesetzt">
      <formula>NOT(ISERROR(SEARCH("umgesetzt",F32)))</formula>
    </cfRule>
  </conditionalFormatting>
  <conditionalFormatting sqref="F48">
    <cfRule type="containsText" dxfId="271" priority="1670" operator="containsText" text="umgesetzt">
      <formula>NOT(ISERROR(SEARCH("umgesetzt",F32)))</formula>
    </cfRule>
  </conditionalFormatting>
  <conditionalFormatting sqref="F38 F40 F42 F44 F46 F48">
    <cfRule type="containsText" dxfId="270" priority="375" operator="containsText" text="bisher nicht">
      <formula>NOT(ISERROR(SEARCH("bisher nicht",F32)))</formula>
    </cfRule>
  </conditionalFormatting>
  <conditionalFormatting sqref="F48">
    <cfRule type="containsText" dxfId="269" priority="1671" operator="containsText" text="bisher nicht">
      <formula>NOT(ISERROR(SEARCH("bisher nicht",F32)))</formula>
    </cfRule>
  </conditionalFormatting>
  <conditionalFormatting sqref="F48">
    <cfRule type="containsText" dxfId="268" priority="1672" operator="containsText" text="bisher nicht">
      <formula>NOT(ISERROR(SEARCH("bisher nicht",F32)))</formula>
    </cfRule>
  </conditionalFormatting>
  <conditionalFormatting sqref="F32 F34 F36 F38 F40 F42 F44 F46 F48 F50 F52 F54 F56">
    <cfRule type="containsText" dxfId="267" priority="1673" operator="containsText" text="bisher nicht">
      <formula>NOT(ISERROR(SEARCH("bisher nicht",F32)))</formula>
    </cfRule>
  </conditionalFormatting>
  <conditionalFormatting sqref="F28">
    <cfRule type="containsText" dxfId="266" priority="220" operator="containsText" text="in Umsetzung">
      <formula>NOT(ISERROR(SEARCH("in Umsetzung",F28)))</formula>
    </cfRule>
  </conditionalFormatting>
  <conditionalFormatting sqref="F28">
    <cfRule type="containsText" dxfId="265" priority="219" operator="containsText" text="zukünftiger Termin">
      <formula>NOT(ISERROR(SEARCH("zukünftiger Termin",F28)))</formula>
    </cfRule>
  </conditionalFormatting>
  <conditionalFormatting sqref="F28">
    <cfRule type="containsText" dxfId="264" priority="218" operator="containsText" text="zukünftiger Termin">
      <formula>NOT(ISERROR(SEARCH("zukünftiger Termin",F28)))</formula>
    </cfRule>
  </conditionalFormatting>
  <conditionalFormatting sqref="F28">
    <cfRule type="containsText" dxfId="263" priority="217" operator="containsText" text="zukünftiger Termin">
      <formula>NOT(ISERROR(SEARCH("zukünftiger Termin",F28)))</formula>
    </cfRule>
  </conditionalFormatting>
  <conditionalFormatting sqref="F28">
    <cfRule type="containsText" dxfId="262" priority="216" operator="containsText" text="umgesetzt">
      <formula>NOT(ISERROR(SEARCH("umgesetzt",F28)))</formula>
    </cfRule>
  </conditionalFormatting>
  <conditionalFormatting sqref="F28">
    <cfRule type="containsText" dxfId="261" priority="214" operator="containsText" text="noch offen">
      <formula>NOT(ISERROR(SEARCH("noch offen",F28)))</formula>
    </cfRule>
  </conditionalFormatting>
  <conditionalFormatting sqref="F28">
    <cfRule type="containsText" dxfId="260" priority="213" operator="containsText" text="Umsetzung nicht möglich">
      <formula>NOT(ISERROR(SEARCH("Umsetzung nicht möglich",F28)))</formula>
    </cfRule>
  </conditionalFormatting>
  <conditionalFormatting sqref="F28">
    <cfRule type="containsText" dxfId="259" priority="212" operator="containsText" text="wird laufend umgesetzt">
      <formula>NOT(ISERROR(SEARCH("wird laufend umgesetzt",F28)))</formula>
    </cfRule>
  </conditionalFormatting>
  <conditionalFormatting sqref="F28">
    <cfRule type="containsText" dxfId="258" priority="211" operator="containsText" text="umgesetzt">
      <formula>NOT(ISERROR(SEARCH("umgesetzt",F28)))</formula>
    </cfRule>
  </conditionalFormatting>
  <conditionalFormatting sqref="F28">
    <cfRule type="containsText" dxfId="257" priority="210" operator="containsText" text="bisher nicht">
      <formula>NOT(ISERROR(SEARCH("bisher nicht",F28)))</formula>
    </cfRule>
  </conditionalFormatting>
  <conditionalFormatting sqref="F30">
    <cfRule type="containsText" dxfId="256" priority="209" operator="containsText" text="in Umsetzung">
      <formula>NOT(ISERROR(SEARCH("in Umsetzung",F30)))</formula>
    </cfRule>
  </conditionalFormatting>
  <conditionalFormatting sqref="F30">
    <cfRule type="containsText" dxfId="255" priority="208" operator="containsText" text="zukünftiger Termin">
      <formula>NOT(ISERROR(SEARCH("zukünftiger Termin",F30)))</formula>
    </cfRule>
  </conditionalFormatting>
  <conditionalFormatting sqref="F30">
    <cfRule type="containsText" dxfId="254" priority="207" operator="containsText" text="zukünftiger Termin">
      <formula>NOT(ISERROR(SEARCH("zukünftiger Termin",F30)))</formula>
    </cfRule>
  </conditionalFormatting>
  <conditionalFormatting sqref="F30">
    <cfRule type="containsText" dxfId="253" priority="206" operator="containsText" text="zukünftiger Termin">
      <formula>NOT(ISERROR(SEARCH("zukünftiger Termin",F30)))</formula>
    </cfRule>
  </conditionalFormatting>
  <conditionalFormatting sqref="F30">
    <cfRule type="containsText" dxfId="252" priority="205" operator="containsText" text="umgesetzt">
      <formula>NOT(ISERROR(SEARCH("umgesetzt",F30)))</formula>
    </cfRule>
  </conditionalFormatting>
  <conditionalFormatting sqref="F30">
    <cfRule type="containsText" dxfId="251" priority="203" operator="containsText" text="noch offen">
      <formula>NOT(ISERROR(SEARCH("noch offen",F30)))</formula>
    </cfRule>
  </conditionalFormatting>
  <conditionalFormatting sqref="F30">
    <cfRule type="containsText" dxfId="250" priority="202" operator="containsText" text="Umsetzung nicht möglich">
      <formula>NOT(ISERROR(SEARCH("Umsetzung nicht möglich",F30)))</formula>
    </cfRule>
  </conditionalFormatting>
  <conditionalFormatting sqref="F30">
    <cfRule type="containsText" dxfId="249" priority="201" operator="containsText" text="wird laufend umgesetzt">
      <formula>NOT(ISERROR(SEARCH("wird laufend umgesetzt",F30)))</formula>
    </cfRule>
  </conditionalFormatting>
  <conditionalFormatting sqref="F30">
    <cfRule type="containsText" dxfId="248" priority="200" operator="containsText" text="umgesetzt">
      <formula>NOT(ISERROR(SEARCH("umgesetzt",F30)))</formula>
    </cfRule>
  </conditionalFormatting>
  <conditionalFormatting sqref="F30">
    <cfRule type="containsText" dxfId="247" priority="199" operator="containsText" text="bisher nicht">
      <formula>NOT(ISERROR(SEARCH("bisher nicht",F30)))</formula>
    </cfRule>
  </conditionalFormatting>
  <conditionalFormatting sqref="I126:Z126">
    <cfRule type="cellIs" dxfId="246" priority="132" operator="equal">
      <formula>0</formula>
    </cfRule>
  </conditionalFormatting>
  <conditionalFormatting sqref="I162:Z162">
    <cfRule type="cellIs" dxfId="245" priority="131" operator="equal">
      <formula>0</formula>
    </cfRule>
  </conditionalFormatting>
  <conditionalFormatting sqref="I194:Z194">
    <cfRule type="cellIs" dxfId="244" priority="130" operator="equal">
      <formula>0</formula>
    </cfRule>
  </conditionalFormatting>
  <conditionalFormatting sqref="I198:Z198">
    <cfRule type="cellIs" dxfId="243" priority="129" operator="equal">
      <formula>0</formula>
    </cfRule>
  </conditionalFormatting>
  <conditionalFormatting sqref="I200:Z200">
    <cfRule type="cellIs" dxfId="242" priority="128" operator="equal">
      <formula>0</formula>
    </cfRule>
  </conditionalFormatting>
  <conditionalFormatting sqref="I232:Z232">
    <cfRule type="cellIs" dxfId="241" priority="127" operator="equal">
      <formula>0</formula>
    </cfRule>
  </conditionalFormatting>
  <conditionalFormatting sqref="I234:Z234">
    <cfRule type="cellIs" dxfId="240" priority="126" operator="equal">
      <formula>0</formula>
    </cfRule>
  </conditionalFormatting>
  <conditionalFormatting sqref="I236:Z236">
    <cfRule type="cellIs" dxfId="239" priority="125" operator="equal">
      <formula>0</formula>
    </cfRule>
  </conditionalFormatting>
  <conditionalFormatting sqref="I268:Z268">
    <cfRule type="cellIs" dxfId="238" priority="124" operator="equal">
      <formula>0</formula>
    </cfRule>
  </conditionalFormatting>
  <conditionalFormatting sqref="I270:Z270">
    <cfRule type="cellIs" dxfId="237" priority="123" operator="equal">
      <formula>0</formula>
    </cfRule>
  </conditionalFormatting>
  <conditionalFormatting sqref="I272:Z272">
    <cfRule type="cellIs" dxfId="236" priority="122" operator="equal">
      <formula>0</formula>
    </cfRule>
  </conditionalFormatting>
  <conditionalFormatting sqref="F70">
    <cfRule type="containsText" dxfId="235" priority="121" operator="containsText" text="in Umsetzung">
      <formula>NOT(ISERROR(SEARCH("in Umsetzung",F64)))</formula>
    </cfRule>
  </conditionalFormatting>
  <conditionalFormatting sqref="F64 F66 F68 F70 F74 F76 F78 F80 F82 F84 F86 F88 F90">
    <cfRule type="containsText" dxfId="234" priority="1674" operator="containsText" text="in Umsetzung">
      <formula>NOT(ISERROR(SEARCH("in Umsetzung",F64)))</formula>
    </cfRule>
  </conditionalFormatting>
  <conditionalFormatting sqref="F64 F66 F68 F70 F74 F76 F78 F80 F82 F84 F86 F88 F90 F92">
    <cfRule type="containsText" dxfId="233" priority="1675" operator="containsText" text="in Umsetzung">
      <formula>NOT(ISERROR(SEARCH("in Umsetzung",F64)))</formula>
    </cfRule>
  </conditionalFormatting>
  <conditionalFormatting sqref="F70">
    <cfRule type="containsText" dxfId="232" priority="1676" operator="containsText" text="in Umsetzung">
      <formula>NOT(ISERROR(SEARCH("in Umsetzung",F64)))</formula>
    </cfRule>
  </conditionalFormatting>
  <conditionalFormatting sqref="F70">
    <cfRule type="containsText" dxfId="231" priority="120" operator="containsText" text="zukünftiger Termin">
      <formula>NOT(ISERROR(SEARCH("zukünftiger Termin",F64)))</formula>
    </cfRule>
  </conditionalFormatting>
  <conditionalFormatting sqref="F70">
    <cfRule type="containsText" dxfId="230" priority="1677" operator="containsText" text="zukünftiger Termin">
      <formula>NOT(ISERROR(SEARCH("zukünftiger Termin",F64)))</formula>
    </cfRule>
  </conditionalFormatting>
  <conditionalFormatting sqref="F64 F66 F68 F70 F74 F76 F78 F80 F82 F84 F86 F88 F90 F92">
    <cfRule type="containsText" dxfId="229" priority="1678" operator="containsText" text="zukünftiger Termin">
      <formula>NOT(ISERROR(SEARCH("zukünftiger Termin",F64)))</formula>
    </cfRule>
  </conditionalFormatting>
  <conditionalFormatting sqref="F64 F66 F68 F70 F74 F76 F78 F80 F82 F84 F86 F88 F90">
    <cfRule type="containsText" dxfId="228" priority="1679" operator="containsText" text="zukünftiger Termin">
      <formula>NOT(ISERROR(SEARCH("zukünftiger Termin",F64)))</formula>
    </cfRule>
  </conditionalFormatting>
  <conditionalFormatting sqref="F64 F66 F68 F70 F74 F76 F78 F80 F82 F84 F86 F88 F90 F92">
    <cfRule type="containsText" dxfId="227" priority="119" operator="containsText" text="zukünftiger Termin">
      <formula>NOT(ISERROR(SEARCH("zukünftiger Termin",F64)))</formula>
    </cfRule>
  </conditionalFormatting>
  <conditionalFormatting sqref="F64 F66 F68 F70 F74 F76 F78 F80 F82 F84 F86 F88 F90">
    <cfRule type="containsText" dxfId="226" priority="1680" operator="containsText" text="zukünftiger Termin">
      <formula>NOT(ISERROR(SEARCH("zukünftiger Termin",F64)))</formula>
    </cfRule>
  </conditionalFormatting>
  <conditionalFormatting sqref="F70">
    <cfRule type="containsText" dxfId="225" priority="1681" operator="containsText" text="zukünftiger Termin">
      <formula>NOT(ISERROR(SEARCH("zukünftiger Termin",F64)))</formula>
    </cfRule>
  </conditionalFormatting>
  <conditionalFormatting sqref="F70">
    <cfRule type="containsText" dxfId="224" priority="1682" operator="containsText" text="zukünftiger Termin">
      <formula>NOT(ISERROR(SEARCH("zukünftiger Termin",F64)))</formula>
    </cfRule>
  </conditionalFormatting>
  <conditionalFormatting sqref="F70">
    <cfRule type="containsText" dxfId="223" priority="118" operator="containsText" text="zukünftiger Termin">
      <formula>NOT(ISERROR(SEARCH("zukünftiger Termin",F64)))</formula>
    </cfRule>
  </conditionalFormatting>
  <conditionalFormatting sqref="F70">
    <cfRule type="containsText" dxfId="222" priority="1683" operator="containsText" text="zukünftiger Termin">
      <formula>NOT(ISERROR(SEARCH("zukünftiger Termin",F64)))</formula>
    </cfRule>
  </conditionalFormatting>
  <conditionalFormatting sqref="F64 F66 F68 F70 F74 F76 F78 F80 F82 F84 F86 F88 F90">
    <cfRule type="containsText" dxfId="221" priority="1684" operator="containsText" text="zukünftiger Termin">
      <formula>NOT(ISERROR(SEARCH("zukünftiger Termin",F64)))</formula>
    </cfRule>
  </conditionalFormatting>
  <conditionalFormatting sqref="F64 F66 F68 F70 F74 F76 F78 F80 F82 F84 F86 F88 F90 F92">
    <cfRule type="containsText" dxfId="220" priority="1685" operator="containsText" text="zukünftiger Termin">
      <formula>NOT(ISERROR(SEARCH("zukünftiger Termin",F64)))</formula>
    </cfRule>
  </conditionalFormatting>
  <conditionalFormatting sqref="F64 F66 F68 F70 F74 F76 F78 F80 F82 F84 F86 F88 F90 F92">
    <cfRule type="containsText" dxfId="219" priority="117" operator="containsText" text="umgesetzt">
      <formula>NOT(ISERROR(SEARCH("umgesetzt",F64)))</formula>
    </cfRule>
  </conditionalFormatting>
  <conditionalFormatting sqref="F70">
    <cfRule type="containsText" dxfId="218" priority="1686" operator="containsText" text="umgesetzt">
      <formula>NOT(ISERROR(SEARCH("umgesetzt",F64)))</formula>
    </cfRule>
  </conditionalFormatting>
  <conditionalFormatting sqref="F70">
    <cfRule type="containsText" dxfId="217" priority="1687" operator="containsText" text="umgesetzt">
      <formula>NOT(ISERROR(SEARCH("umgesetzt",F64)))</formula>
    </cfRule>
  </conditionalFormatting>
  <conditionalFormatting sqref="F64 F66 F68 F70 F74 F76 F78 F80 F82 F84 F86 F88 F90">
    <cfRule type="containsText" dxfId="216" priority="1688" operator="containsText" text="umgesetzt">
      <formula>NOT(ISERROR(SEARCH("umgesetzt",F64)))</formula>
    </cfRule>
  </conditionalFormatting>
  <conditionalFormatting sqref="F70">
    <cfRule type="containsText" dxfId="215" priority="115" operator="containsText" text="noch offen">
      <formula>NOT(ISERROR(SEARCH("noch offen",F64)))</formula>
    </cfRule>
  </conditionalFormatting>
  <conditionalFormatting sqref="F70">
    <cfRule type="containsText" dxfId="214" priority="1689" operator="containsText" text="noch offen">
      <formula>NOT(ISERROR(SEARCH("noch offen",F64)))</formula>
    </cfRule>
  </conditionalFormatting>
  <conditionalFormatting sqref="F64 F66 F68 F70 F74 F76 F78 F80 F82 F84 F86 F88 F90 F92">
    <cfRule type="containsText" dxfId="213" priority="1690" operator="containsText" text="noch offen">
      <formula>NOT(ISERROR(SEARCH("noch offen",F64)))</formula>
    </cfRule>
  </conditionalFormatting>
  <conditionalFormatting sqref="F64 F66 F68 F70 F74 F76 F78 F80 F82 F84 F86 F88 F90">
    <cfRule type="containsText" dxfId="212" priority="1691" operator="containsText" text="noch offen">
      <formula>NOT(ISERROR(SEARCH("noch offen",F64)))</formula>
    </cfRule>
  </conditionalFormatting>
  <conditionalFormatting sqref="F64 F66 F68 F70 F74 F76 F78 F80 F82 F84 F86 F88 F90 F92">
    <cfRule type="containsText" dxfId="211" priority="114" operator="containsText" text="Umsetzung nicht möglich">
      <formula>NOT(ISERROR(SEARCH("Umsetzung nicht möglich",F64)))</formula>
    </cfRule>
  </conditionalFormatting>
  <conditionalFormatting sqref="F64 F66 F68 F70 F74 F76 F78 F80 F82 F84 F86 F88 F90">
    <cfRule type="containsText" dxfId="210" priority="1692" operator="containsText" text="Umsetzung nicht möglich">
      <formula>NOT(ISERROR(SEARCH("Umsetzung nicht möglich",F64)))</formula>
    </cfRule>
  </conditionalFormatting>
  <conditionalFormatting sqref="F70">
    <cfRule type="containsText" dxfId="209" priority="1693" operator="containsText" text="Umsetzung nicht möglich">
      <formula>NOT(ISERROR(SEARCH("Umsetzung nicht möglich",F64)))</formula>
    </cfRule>
  </conditionalFormatting>
  <conditionalFormatting sqref="F70">
    <cfRule type="containsText" dxfId="208" priority="1694" operator="containsText" text="Umsetzung nicht möglich">
      <formula>NOT(ISERROR(SEARCH("Umsetzung nicht möglich",F64)))</formula>
    </cfRule>
  </conditionalFormatting>
  <conditionalFormatting sqref="F70">
    <cfRule type="containsText" dxfId="207" priority="113" operator="containsText" text="wird laufend umgesetzt">
      <formula>NOT(ISERROR(SEARCH("wird laufend umgesetzt",F64)))</formula>
    </cfRule>
  </conditionalFormatting>
  <conditionalFormatting sqref="F70">
    <cfRule type="containsText" dxfId="206" priority="1695" operator="containsText" text="wird laufend umgesetzt">
      <formula>NOT(ISERROR(SEARCH("wird laufend umgesetzt",F64)))</formula>
    </cfRule>
  </conditionalFormatting>
  <conditionalFormatting sqref="F64 F66 F68 F70 F74 F76 F78 F80 F82 F84 F86 F88 F90 F92">
    <cfRule type="containsText" dxfId="205" priority="1696" operator="containsText" text="wird laufend umgesetzt">
      <formula>NOT(ISERROR(SEARCH("wird laufend umgesetzt",F64)))</formula>
    </cfRule>
  </conditionalFormatting>
  <conditionalFormatting sqref="F64 F66 F68 F70 F74 F76 F78 F80 F82 F84 F86 F88 F90">
    <cfRule type="containsText" dxfId="204" priority="1697" operator="containsText" text="wird laufend umgesetzt">
      <formula>NOT(ISERROR(SEARCH("wird laufend umgesetzt",F64)))</formula>
    </cfRule>
  </conditionalFormatting>
  <conditionalFormatting sqref="F64 F66 F68 F70 F74 F76 F78 F80 F82 F84 F86 F88 F90 F92">
    <cfRule type="containsText" dxfId="203" priority="112" operator="containsText" text="umgesetzt">
      <formula>NOT(ISERROR(SEARCH("umgesetzt",F64)))</formula>
    </cfRule>
  </conditionalFormatting>
  <conditionalFormatting sqref="F64 F66 F68 F70 F74 F76 F78 F80 F82 F84 F86 F88 F90">
    <cfRule type="containsText" dxfId="202" priority="1698" operator="containsText" text="umgesetzt">
      <formula>NOT(ISERROR(SEARCH("umgesetzt",F64)))</formula>
    </cfRule>
  </conditionalFormatting>
  <conditionalFormatting sqref="F70">
    <cfRule type="containsText" dxfId="201" priority="1699" operator="containsText" text="umgesetzt">
      <formula>NOT(ISERROR(SEARCH("umgesetzt",F64)))</formula>
    </cfRule>
  </conditionalFormatting>
  <conditionalFormatting sqref="F70">
    <cfRule type="containsText" dxfId="200" priority="1700" operator="containsText" text="umgesetzt">
      <formula>NOT(ISERROR(SEARCH("umgesetzt",F64)))</formula>
    </cfRule>
  </conditionalFormatting>
  <conditionalFormatting sqref="F70">
    <cfRule type="containsText" dxfId="199" priority="111" operator="containsText" text="bisher nicht">
      <formula>NOT(ISERROR(SEARCH("bisher nicht",F64)))</formula>
    </cfRule>
  </conditionalFormatting>
  <conditionalFormatting sqref="F70">
    <cfRule type="containsText" dxfId="198" priority="1701" operator="containsText" text="bisher nicht">
      <formula>NOT(ISERROR(SEARCH("bisher nicht",F64)))</formula>
    </cfRule>
  </conditionalFormatting>
  <conditionalFormatting sqref="F64 F66 F68 F70 F74 F76 F78 F80 F82 F84 F86 F88 F90">
    <cfRule type="containsText" dxfId="197" priority="1702" operator="containsText" text="bisher nicht">
      <formula>NOT(ISERROR(SEARCH("bisher nicht",F64)))</formula>
    </cfRule>
  </conditionalFormatting>
  <conditionalFormatting sqref="F64 F66 F68 F70 F74 F76 F78 F80 F82 F84 F86 F88 F90 F92">
    <cfRule type="containsText" dxfId="196" priority="1703" operator="containsText" text="bisher nicht">
      <formula>NOT(ISERROR(SEARCH("bisher nicht",F64)))</formula>
    </cfRule>
  </conditionalFormatting>
  <conditionalFormatting sqref="F100 F102 F104 F106 F108 F110 F112 F116 F118 F120 F122 F124 F126 F128">
    <cfRule type="containsText" dxfId="195" priority="1704" operator="containsText" text="in Umsetzung">
      <formula>NOT(ISERROR(SEARCH("in Umsetzung",F100)))</formula>
    </cfRule>
  </conditionalFormatting>
  <conditionalFormatting sqref="F100">
    <cfRule type="containsText" dxfId="194" priority="1705" operator="containsText" text="in Umsetzung">
      <formula>NOT(ISERROR(SEARCH("in Umsetzung",F100)))</formula>
    </cfRule>
  </conditionalFormatting>
  <conditionalFormatting sqref="F108">
    <cfRule type="containsText" dxfId="193" priority="1706" operator="containsText" text="in Umsetzung">
      <formula>NOT(ISERROR(SEARCH("in Umsetzung",F100)))</formula>
    </cfRule>
  </conditionalFormatting>
  <conditionalFormatting sqref="F102">
    <cfRule type="containsText" dxfId="192" priority="1707" operator="containsText" text="in Umsetzung">
      <formula>NOT(ISERROR(SEARCH("in Umsetzung",F100)))</formula>
    </cfRule>
  </conditionalFormatting>
  <conditionalFormatting sqref="F110">
    <cfRule type="containsText" dxfId="191" priority="1708" operator="containsText" text="in Umsetzung">
      <formula>NOT(ISERROR(SEARCH("in Umsetzung",F100)))</formula>
    </cfRule>
  </conditionalFormatting>
  <conditionalFormatting sqref="F104">
    <cfRule type="containsText" dxfId="190" priority="1709" operator="containsText" text="in Umsetzung">
      <formula>NOT(ISERROR(SEARCH("in Umsetzung",F100)))</formula>
    </cfRule>
  </conditionalFormatting>
  <conditionalFormatting sqref="F108">
    <cfRule type="containsText" dxfId="189" priority="1710" operator="containsText" text="in Umsetzung">
      <formula>NOT(ISERROR(SEARCH("in Umsetzung",F100)))</formula>
    </cfRule>
  </conditionalFormatting>
  <conditionalFormatting sqref="F110">
    <cfRule type="containsText" dxfId="188" priority="109" operator="containsText" text="zukünftiger Termin">
      <formula>NOT(ISERROR(SEARCH("zukünftiger Termin",F100)))</formula>
    </cfRule>
  </conditionalFormatting>
  <conditionalFormatting sqref="F108">
    <cfRule type="containsText" dxfId="187" priority="1711" operator="containsText" text="zukünftiger Termin">
      <formula>NOT(ISERROR(SEARCH("zukünftiger Termin",F100)))</formula>
    </cfRule>
  </conditionalFormatting>
  <conditionalFormatting sqref="F104">
    <cfRule type="containsText" dxfId="186" priority="1712" operator="containsText" text="zukünftiger Termin">
      <formula>NOT(ISERROR(SEARCH("zukünftiger Termin",F100)))</formula>
    </cfRule>
  </conditionalFormatting>
  <conditionalFormatting sqref="F108">
    <cfRule type="containsText" dxfId="185" priority="1713" operator="containsText" text="zukünftiger Termin">
      <formula>NOT(ISERROR(SEARCH("zukünftiger Termin",F100)))</formula>
    </cfRule>
  </conditionalFormatting>
  <conditionalFormatting sqref="F100">
    <cfRule type="containsText" dxfId="184" priority="1714" operator="containsText" text="zukünftiger Termin">
      <formula>NOT(ISERROR(SEARCH("zukünftiger Termin",F100)))</formula>
    </cfRule>
  </conditionalFormatting>
  <conditionalFormatting sqref="F100 F102 F104 F106 F108 F110 F112 F116 F118 F120 F122 F124 F126 F128">
    <cfRule type="containsText" dxfId="183" priority="1715" operator="containsText" text="zukünftiger Termin">
      <formula>NOT(ISERROR(SEARCH("zukünftiger Termin",F100)))</formula>
    </cfRule>
  </conditionalFormatting>
  <conditionalFormatting sqref="F102">
    <cfRule type="containsText" dxfId="182" priority="1717" operator="containsText" text="zukünftiger Termin">
      <formula>NOT(ISERROR(SEARCH("zukünftiger Termin",F100)))</formula>
    </cfRule>
  </conditionalFormatting>
  <conditionalFormatting sqref="F100 F102 F104 F106 F108 F110 F112 F116 F118 F120 F122 F124 F126 F128">
    <cfRule type="containsText" dxfId="181" priority="108" operator="containsText" text="zukünftiger Termin">
      <formula>NOT(ISERROR(SEARCH("zukünftiger Termin",F100)))</formula>
    </cfRule>
  </conditionalFormatting>
  <conditionalFormatting sqref="F110">
    <cfRule type="containsText" dxfId="180" priority="1718" operator="containsText" text="zukünftiger Termin">
      <formula>NOT(ISERROR(SEARCH("zukünftiger Termin",F100)))</formula>
    </cfRule>
  </conditionalFormatting>
  <conditionalFormatting sqref="F108">
    <cfRule type="containsText" dxfId="179" priority="1719" operator="containsText" text="zukünftiger Termin">
      <formula>NOT(ISERROR(SEARCH("zukünftiger Termin",F100)))</formula>
    </cfRule>
  </conditionalFormatting>
  <conditionalFormatting sqref="F108">
    <cfRule type="containsText" dxfId="178" priority="1720" operator="containsText" text="zukünftiger Termin">
      <formula>NOT(ISERROR(SEARCH("zukünftiger Termin",F100)))</formula>
    </cfRule>
  </conditionalFormatting>
  <conditionalFormatting sqref="F104">
    <cfRule type="containsText" dxfId="177" priority="1721" operator="containsText" text="zukünftiger Termin">
      <formula>NOT(ISERROR(SEARCH("zukünftiger Termin",F100)))</formula>
    </cfRule>
  </conditionalFormatting>
  <conditionalFormatting sqref="F100">
    <cfRule type="containsText" dxfId="176" priority="1722" operator="containsText" text="zukünftiger Termin">
      <formula>NOT(ISERROR(SEARCH("zukünftiger Termin",F100)))</formula>
    </cfRule>
  </conditionalFormatting>
  <conditionalFormatting sqref="F102">
    <cfRule type="containsText" dxfId="175" priority="1723" operator="containsText" text="zukünftiger Termin">
      <formula>NOT(ISERROR(SEARCH("zukünftiger Termin",F100)))</formula>
    </cfRule>
  </conditionalFormatting>
  <conditionalFormatting sqref="F104">
    <cfRule type="containsText" dxfId="174" priority="107" operator="containsText" text="zukünftiger Termin">
      <formula>NOT(ISERROR(SEARCH("zukünftiger Termin",F100)))</formula>
    </cfRule>
  </conditionalFormatting>
  <conditionalFormatting sqref="F100">
    <cfRule type="containsText" dxfId="173" priority="1725" operator="containsText" text="zukünftiger Termin">
      <formula>NOT(ISERROR(SEARCH("zukünftiger Termin",F100)))</formula>
    </cfRule>
  </conditionalFormatting>
  <conditionalFormatting sqref="F110">
    <cfRule type="containsText" dxfId="172" priority="1726" operator="containsText" text="zukünftiger Termin">
      <formula>NOT(ISERROR(SEARCH("zukünftiger Termin",F100)))</formula>
    </cfRule>
  </conditionalFormatting>
  <conditionalFormatting sqref="F100 F102 F104 F106 F108 F110 F112 F116 F118 F120 F122 F124 F126 F128">
    <cfRule type="containsText" dxfId="171" priority="1728" operator="containsText" text="zukünftiger Termin">
      <formula>NOT(ISERROR(SEARCH("zukünftiger Termin",F100)))</formula>
    </cfRule>
  </conditionalFormatting>
  <conditionalFormatting sqref="F108">
    <cfRule type="containsText" dxfId="170" priority="1729" operator="containsText" text="zukünftiger Termin">
      <formula>NOT(ISERROR(SEARCH("zukünftiger Termin",F100)))</formula>
    </cfRule>
  </conditionalFormatting>
  <conditionalFormatting sqref="F108">
    <cfRule type="containsText" dxfId="169" priority="1730" operator="containsText" text="zukünftiger Termin">
      <formula>NOT(ISERROR(SEARCH("zukünftiger Termin",F100)))</formula>
    </cfRule>
  </conditionalFormatting>
  <conditionalFormatting sqref="F102">
    <cfRule type="containsText" dxfId="168" priority="1731" operator="containsText" text="zukünftiger Termin">
      <formula>NOT(ISERROR(SEARCH("zukünftiger Termin",F100)))</formula>
    </cfRule>
  </conditionalFormatting>
  <conditionalFormatting sqref="F104">
    <cfRule type="containsText" dxfId="167" priority="106" operator="containsText" text="umgesetzt">
      <formula>NOT(ISERROR(SEARCH("umgesetzt",F100)))</formula>
    </cfRule>
  </conditionalFormatting>
  <conditionalFormatting sqref="F108">
    <cfRule type="containsText" dxfId="166" priority="1732" operator="containsText" text="umgesetzt">
      <formula>NOT(ISERROR(SEARCH("umgesetzt",F100)))</formula>
    </cfRule>
  </conditionalFormatting>
  <conditionalFormatting sqref="F110">
    <cfRule type="containsText" dxfId="165" priority="1733" operator="containsText" text="umgesetzt">
      <formula>NOT(ISERROR(SEARCH("umgesetzt",F100)))</formula>
    </cfRule>
  </conditionalFormatting>
  <conditionalFormatting sqref="F102">
    <cfRule type="containsText" dxfId="164" priority="1734" operator="containsText" text="umgesetzt">
      <formula>NOT(ISERROR(SEARCH("umgesetzt",F100)))</formula>
    </cfRule>
  </conditionalFormatting>
  <conditionalFormatting sqref="F108">
    <cfRule type="containsText" dxfId="163" priority="1736" operator="containsText" text="umgesetzt">
      <formula>NOT(ISERROR(SEARCH("umgesetzt",F100)))</formula>
    </cfRule>
  </conditionalFormatting>
  <conditionalFormatting sqref="F100">
    <cfRule type="containsText" dxfId="162" priority="1737" operator="containsText" text="umgesetzt">
      <formula>NOT(ISERROR(SEARCH("umgesetzt",F100)))</formula>
    </cfRule>
  </conditionalFormatting>
  <conditionalFormatting sqref="F100 F102 F104 F106 F108 F110 F112 F116 F118 F120 F122 F124 F126 F128">
    <cfRule type="containsText" dxfId="161" priority="1738" operator="containsText" text="umgesetzt">
      <formula>NOT(ISERROR(SEARCH("umgesetzt",F100)))</formula>
    </cfRule>
  </conditionalFormatting>
  <conditionalFormatting sqref="F102">
    <cfRule type="containsText" dxfId="160" priority="104" operator="containsText" text="noch offen">
      <formula>NOT(ISERROR(SEARCH("noch offen",F100)))</formula>
    </cfRule>
  </conditionalFormatting>
  <conditionalFormatting sqref="F100">
    <cfRule type="containsText" dxfId="159" priority="1739" operator="containsText" text="noch offen">
      <formula>NOT(ISERROR(SEARCH("noch offen",F100)))</formula>
    </cfRule>
  </conditionalFormatting>
  <conditionalFormatting sqref="F108">
    <cfRule type="containsText" dxfId="158" priority="1740" operator="containsText" text="noch offen">
      <formula>NOT(ISERROR(SEARCH("noch offen",F100)))</formula>
    </cfRule>
  </conditionalFormatting>
  <conditionalFormatting sqref="F104">
    <cfRule type="containsText" dxfId="157" priority="1742" operator="containsText" text="noch offen">
      <formula>NOT(ISERROR(SEARCH("noch offen",F100)))</formula>
    </cfRule>
  </conditionalFormatting>
  <conditionalFormatting sqref="F110">
    <cfRule type="containsText" dxfId="156" priority="1743" operator="containsText" text="noch offen">
      <formula>NOT(ISERROR(SEARCH("noch offen",F100)))</formula>
    </cfRule>
  </conditionalFormatting>
  <conditionalFormatting sqref="F100 F102 F104 F106 F108 F110 F112 F116 F118 F120 F122 F124 F126 F128">
    <cfRule type="containsText" dxfId="155" priority="1744" operator="containsText" text="noch offen">
      <formula>NOT(ISERROR(SEARCH("noch offen",F100)))</formula>
    </cfRule>
  </conditionalFormatting>
  <conditionalFormatting sqref="F108">
    <cfRule type="containsText" dxfId="154" priority="1745" operator="containsText" text="noch offen">
      <formula>NOT(ISERROR(SEARCH("noch offen",F100)))</formula>
    </cfRule>
  </conditionalFormatting>
  <conditionalFormatting sqref="F108">
    <cfRule type="containsText" dxfId="153" priority="103" operator="containsText" text="Umsetzung nicht möglich">
      <formula>NOT(ISERROR(SEARCH("Umsetzung nicht möglich",F100)))</formula>
    </cfRule>
  </conditionalFormatting>
  <conditionalFormatting sqref="F102">
    <cfRule type="containsText" dxfId="152" priority="1746" operator="containsText" text="Umsetzung nicht möglich">
      <formula>NOT(ISERROR(SEARCH("Umsetzung nicht möglich",F100)))</formula>
    </cfRule>
  </conditionalFormatting>
  <conditionalFormatting sqref="F108">
    <cfRule type="containsText" dxfId="151" priority="1747" operator="containsText" text="Umsetzung nicht möglich">
      <formula>NOT(ISERROR(SEARCH("Umsetzung nicht möglich",F100)))</formula>
    </cfRule>
  </conditionalFormatting>
  <conditionalFormatting sqref="F110">
    <cfRule type="containsText" dxfId="150" priority="1748" operator="containsText" text="Umsetzung nicht möglich">
      <formula>NOT(ISERROR(SEARCH("Umsetzung nicht möglich",F100)))</formula>
    </cfRule>
  </conditionalFormatting>
  <conditionalFormatting sqref="F100 F102 F104 F106 F108 F110 F112 F116 F118 F120 F122 F124 F126 F128">
    <cfRule type="containsText" dxfId="149" priority="1749" operator="containsText" text="Umsetzung nicht möglich">
      <formula>NOT(ISERROR(SEARCH("Umsetzung nicht möglich",F100)))</formula>
    </cfRule>
  </conditionalFormatting>
  <conditionalFormatting sqref="F104">
    <cfRule type="containsText" dxfId="148" priority="1751" operator="containsText" text="Umsetzung nicht möglich">
      <formula>NOT(ISERROR(SEARCH("Umsetzung nicht möglich",F100)))</formula>
    </cfRule>
  </conditionalFormatting>
  <conditionalFormatting sqref="F100">
    <cfRule type="containsText" dxfId="147" priority="1752" operator="containsText" text="Umsetzung nicht möglich">
      <formula>NOT(ISERROR(SEARCH("Umsetzung nicht möglich",F100)))</formula>
    </cfRule>
  </conditionalFormatting>
  <conditionalFormatting sqref="F104">
    <cfRule type="containsText" dxfId="146" priority="102" operator="containsText" text="wird laufend umgesetzt">
      <formula>NOT(ISERROR(SEARCH("wird laufend umgesetzt",F100)))</formula>
    </cfRule>
  </conditionalFormatting>
  <conditionalFormatting sqref="F108">
    <cfRule type="containsText" dxfId="145" priority="1753" operator="containsText" text="wird laufend umgesetzt">
      <formula>NOT(ISERROR(SEARCH("wird laufend umgesetzt",F100)))</formula>
    </cfRule>
  </conditionalFormatting>
  <conditionalFormatting sqref="F102">
    <cfRule type="containsText" dxfId="144" priority="1754" operator="containsText" text="wird laufend umgesetzt">
      <formula>NOT(ISERROR(SEARCH("wird laufend umgesetzt",F100)))</formula>
    </cfRule>
  </conditionalFormatting>
  <conditionalFormatting sqref="F108">
    <cfRule type="containsText" dxfId="143" priority="1756" operator="containsText" text="wird laufend umgesetzt">
      <formula>NOT(ISERROR(SEARCH("wird laufend umgesetzt",F100)))</formula>
    </cfRule>
  </conditionalFormatting>
  <conditionalFormatting sqref="F100">
    <cfRule type="containsText" dxfId="142" priority="1757" operator="containsText" text="wird laufend umgesetzt">
      <formula>NOT(ISERROR(SEARCH("wird laufend umgesetzt",F100)))</formula>
    </cfRule>
  </conditionalFormatting>
  <conditionalFormatting sqref="F100 F102 F104 F106 F108 F110 F112 F116 F118 F120 F122 F124 F126 F128">
    <cfRule type="containsText" dxfId="141" priority="1758" operator="containsText" text="wird laufend umgesetzt">
      <formula>NOT(ISERROR(SEARCH("wird laufend umgesetzt",F100)))</formula>
    </cfRule>
  </conditionalFormatting>
  <conditionalFormatting sqref="F110">
    <cfRule type="containsText" dxfId="140" priority="1759" operator="containsText" text="wird laufend umgesetzt">
      <formula>NOT(ISERROR(SEARCH("wird laufend umgesetzt",F100)))</formula>
    </cfRule>
  </conditionalFormatting>
  <conditionalFormatting sqref="F102">
    <cfRule type="containsText" dxfId="139" priority="101" operator="containsText" text="umgesetzt">
      <formula>NOT(ISERROR(SEARCH("umgesetzt",F100)))</formula>
    </cfRule>
  </conditionalFormatting>
  <conditionalFormatting sqref="F108">
    <cfRule type="containsText" dxfId="138" priority="1760" operator="containsText" text="umgesetzt">
      <formula>NOT(ISERROR(SEARCH("umgesetzt",F100)))</formula>
    </cfRule>
  </conditionalFormatting>
  <conditionalFormatting sqref="F108">
    <cfRule type="containsText" dxfId="137" priority="1761" operator="containsText" text="umgesetzt">
      <formula>NOT(ISERROR(SEARCH("umgesetzt",F100)))</formula>
    </cfRule>
  </conditionalFormatting>
  <conditionalFormatting sqref="F104">
    <cfRule type="containsText" dxfId="136" priority="1762" operator="containsText" text="umgesetzt">
      <formula>NOT(ISERROR(SEARCH("umgesetzt",F100)))</formula>
    </cfRule>
  </conditionalFormatting>
  <conditionalFormatting sqref="F110">
    <cfRule type="containsText" dxfId="135" priority="1763" operator="containsText" text="umgesetzt">
      <formula>NOT(ISERROR(SEARCH("umgesetzt",F100)))</formula>
    </cfRule>
  </conditionalFormatting>
  <conditionalFormatting sqref="F100">
    <cfRule type="containsText" dxfId="134" priority="1765" operator="containsText" text="umgesetzt">
      <formula>NOT(ISERROR(SEARCH("umgesetzt",F100)))</formula>
    </cfRule>
  </conditionalFormatting>
  <conditionalFormatting sqref="F100 F102 F104 F106 F108 F110 F112 F116 F118 F120 F122 F124 F126 F128">
    <cfRule type="containsText" dxfId="133" priority="1766" operator="containsText" text="umgesetzt">
      <formula>NOT(ISERROR(SEARCH("umgesetzt",F100)))</formula>
    </cfRule>
  </conditionalFormatting>
  <conditionalFormatting sqref="F104">
    <cfRule type="containsText" dxfId="132" priority="1767" operator="containsText" text="bisher nicht">
      <formula>NOT(ISERROR(SEARCH("bisher nicht",F100)))</formula>
    </cfRule>
  </conditionalFormatting>
  <conditionalFormatting sqref="F110">
    <cfRule type="containsText" dxfId="131" priority="1768" operator="containsText" text="bisher nicht">
      <formula>NOT(ISERROR(SEARCH("bisher nicht",F100)))</formula>
    </cfRule>
  </conditionalFormatting>
  <conditionalFormatting sqref="F100">
    <cfRule type="containsText" dxfId="130" priority="1769" operator="containsText" text="bisher nicht">
      <formula>NOT(ISERROR(SEARCH("bisher nicht",F100)))</formula>
    </cfRule>
  </conditionalFormatting>
  <conditionalFormatting sqref="F108">
    <cfRule type="containsText" dxfId="129" priority="1770" operator="containsText" text="bisher nicht">
      <formula>NOT(ISERROR(SEARCH("bisher nicht",F100)))</formula>
    </cfRule>
  </conditionalFormatting>
  <conditionalFormatting sqref="F102">
    <cfRule type="containsText" dxfId="128" priority="1771" operator="containsText" text="bisher nicht">
      <formula>NOT(ISERROR(SEARCH("bisher nicht",F100)))</formula>
    </cfRule>
  </conditionalFormatting>
  <conditionalFormatting sqref="F100 F102 F104 F106 F108 F110 F112 F116 F118 F120 F122 F124 F126 F128">
    <cfRule type="containsText" dxfId="127" priority="1772" operator="containsText" text="bisher nicht">
      <formula>NOT(ISERROR(SEARCH("bisher nicht",F100)))</formula>
    </cfRule>
  </conditionalFormatting>
  <conditionalFormatting sqref="F108">
    <cfRule type="containsText" dxfId="126" priority="1773" operator="containsText" text="bisher nicht">
      <formula>NOT(ISERROR(SEARCH("bisher nicht",F100)))</formula>
    </cfRule>
  </conditionalFormatting>
  <conditionalFormatting sqref="F136 F138 F140 F142 F144 F146 F148 F150 F152 F154 F156 F158 F160 F162 F164">
    <cfRule type="containsText" dxfId="125" priority="99" operator="containsText" text="in Umsetzung">
      <formula>NOT(ISERROR(SEARCH("in Umsetzung",F136)))</formula>
    </cfRule>
  </conditionalFormatting>
  <conditionalFormatting sqref="F150">
    <cfRule type="containsText" dxfId="124" priority="1774" operator="containsText" text="in Umsetzung">
      <formula>NOT(ISERROR(SEARCH("in Umsetzung",F136)))</formula>
    </cfRule>
  </conditionalFormatting>
  <conditionalFormatting sqref="F150">
    <cfRule type="containsText" dxfId="123" priority="98" operator="containsText" text="zukünftiger Termin">
      <formula>NOT(ISERROR(SEARCH("zukünftiger Termin",F136)))</formula>
    </cfRule>
  </conditionalFormatting>
  <conditionalFormatting sqref="F136 F138 F140 F142 F144 F146 F148 F150 F152 F154 F156 F158 F160 F162 F164">
    <cfRule type="containsText" dxfId="122" priority="1775" operator="containsText" text="zukünftiger Termin">
      <formula>NOT(ISERROR(SEARCH("zukünftiger Termin",F136)))</formula>
    </cfRule>
  </conditionalFormatting>
  <conditionalFormatting sqref="F150">
    <cfRule type="containsText" dxfId="121" priority="97" operator="containsText" text="zukünftiger Termin">
      <formula>NOT(ISERROR(SEARCH("zukünftiger Termin",F136)))</formula>
    </cfRule>
  </conditionalFormatting>
  <conditionalFormatting sqref="F136 F138 F140 F142 F144 F146 F148 F150 F152 F154 F156 F158 F160 F162 F164">
    <cfRule type="containsText" dxfId="120" priority="1776" operator="containsText" text="zukünftiger Termin">
      <formula>NOT(ISERROR(SEARCH("zukünftiger Termin",F136)))</formula>
    </cfRule>
  </conditionalFormatting>
  <conditionalFormatting sqref="F150">
    <cfRule type="containsText" dxfId="119" priority="96" operator="containsText" text="zukünftiger Termin">
      <formula>NOT(ISERROR(SEARCH("zukünftiger Termin",F136)))</formula>
    </cfRule>
  </conditionalFormatting>
  <conditionalFormatting sqref="F136 F138 F140 F142 F144 F146 F148 F150 F152 F154 F156 F158 F160 F162 F164">
    <cfRule type="containsText" dxfId="118" priority="1777" operator="containsText" text="zukünftiger Termin">
      <formula>NOT(ISERROR(SEARCH("zukünftiger Termin",F136)))</formula>
    </cfRule>
  </conditionalFormatting>
  <conditionalFormatting sqref="F150">
    <cfRule type="containsText" dxfId="117" priority="95" operator="containsText" text="umgesetzt">
      <formula>NOT(ISERROR(SEARCH("umgesetzt",F136)))</formula>
    </cfRule>
  </conditionalFormatting>
  <conditionalFormatting sqref="F136 F138 F140 F142 F144 F146 F148 F150 F152 F154 F156 F158 F160 F162 F164">
    <cfRule type="containsText" dxfId="116" priority="1778" operator="containsText" text="umgesetzt">
      <formula>NOT(ISERROR(SEARCH("umgesetzt",F136)))</formula>
    </cfRule>
  </conditionalFormatting>
  <conditionalFormatting sqref="F136 F138 F140 F142 F144 F146 F148 F150 F152 F154 F156 F158 F160 F162 F164">
    <cfRule type="containsText" dxfId="115" priority="93" operator="containsText" text="noch offen">
      <formula>NOT(ISERROR(SEARCH("noch offen",F136)))</formula>
    </cfRule>
  </conditionalFormatting>
  <conditionalFormatting sqref="F150">
    <cfRule type="containsText" dxfId="114" priority="1779" operator="containsText" text="noch offen">
      <formula>NOT(ISERROR(SEARCH("noch offen",F136)))</formula>
    </cfRule>
  </conditionalFormatting>
  <conditionalFormatting sqref="F136 F138 F140 F142 F144 F146 F148 F150 F152 F154 F156 F158 F160 F162 F164">
    <cfRule type="containsText" dxfId="113" priority="92" operator="containsText" text="Umsetzung nicht möglich">
      <formula>NOT(ISERROR(SEARCH("Umsetzung nicht möglich",F136)))</formula>
    </cfRule>
  </conditionalFormatting>
  <conditionalFormatting sqref="F150">
    <cfRule type="containsText" dxfId="112" priority="1780" operator="containsText" text="Umsetzung nicht möglich">
      <formula>NOT(ISERROR(SEARCH("Umsetzung nicht möglich",F136)))</formula>
    </cfRule>
  </conditionalFormatting>
  <conditionalFormatting sqref="F136 F138 F140 F142 F144 F146 F148 F150 F152 F154 F156 F158 F160 F162 F164">
    <cfRule type="containsText" dxfId="111" priority="91" operator="containsText" text="wird laufend umgesetzt">
      <formula>NOT(ISERROR(SEARCH("wird laufend umgesetzt",F136)))</formula>
    </cfRule>
  </conditionalFormatting>
  <conditionalFormatting sqref="F150">
    <cfRule type="containsText" dxfId="110" priority="1781" operator="containsText" text="wird laufend umgesetzt">
      <formula>NOT(ISERROR(SEARCH("wird laufend umgesetzt",F136)))</formula>
    </cfRule>
  </conditionalFormatting>
  <conditionalFormatting sqref="F136 F138 F140 F142 F144 F146 F148 F150 F152 F154 F156 F158 F160 F162 F164">
    <cfRule type="containsText" dxfId="109" priority="90" operator="containsText" text="umgesetzt">
      <formula>NOT(ISERROR(SEARCH("umgesetzt",F136)))</formula>
    </cfRule>
  </conditionalFormatting>
  <conditionalFormatting sqref="F150">
    <cfRule type="containsText" dxfId="108" priority="1782" operator="containsText" text="umgesetzt">
      <formula>NOT(ISERROR(SEARCH("umgesetzt",F136)))</formula>
    </cfRule>
  </conditionalFormatting>
  <conditionalFormatting sqref="F136 F138 F140 F142 F144 F146 F148 F150 F152 F154 F156 F158 F160 F162 F164">
    <cfRule type="containsText" dxfId="107" priority="89" operator="containsText" text="bisher nicht">
      <formula>NOT(ISERROR(SEARCH("bisher nicht",F136)))</formula>
    </cfRule>
  </conditionalFormatting>
  <conditionalFormatting sqref="F150">
    <cfRule type="containsText" dxfId="106" priority="1783" operator="containsText" text="bisher nicht">
      <formula>NOT(ISERROR(SEARCH("bisher nicht",F136)))</formula>
    </cfRule>
  </conditionalFormatting>
  <conditionalFormatting sqref="F172 F174 F176 F178 F180 F182 F184 F186 F188 F190 F192 F194 F196 F198 F200">
    <cfRule type="containsText" dxfId="105" priority="88" operator="containsText" text="in Umsetzung">
      <formula>NOT(ISERROR(SEARCH("in Umsetzung",F172)))</formula>
    </cfRule>
  </conditionalFormatting>
  <conditionalFormatting sqref="F172 F174 F176 F178 F180 F182 F184 F186 F188 F190 F192 F194 F196 F198 F200">
    <cfRule type="containsText" dxfId="104" priority="87" operator="containsText" text="zukünftiger Termin">
      <formula>NOT(ISERROR(SEARCH("zukünftiger Termin",F172)))</formula>
    </cfRule>
  </conditionalFormatting>
  <conditionalFormatting sqref="F172 F174 F176 F178 F180 F182 F184 F186 F188 F190 F192 F194 F196 F198 F200">
    <cfRule type="containsText" dxfId="103" priority="86" operator="containsText" text="zukünftiger Termin">
      <formula>NOT(ISERROR(SEARCH("zukünftiger Termin",F172)))</formula>
    </cfRule>
  </conditionalFormatting>
  <conditionalFormatting sqref="F172 F174 F176 F178 F180 F182 F184 F186 F188 F190 F192 F194 F196 F198 F200">
    <cfRule type="containsText" dxfId="102" priority="85" operator="containsText" text="zukünftiger Termin">
      <formula>NOT(ISERROR(SEARCH("zukünftiger Termin",F172)))</formula>
    </cfRule>
  </conditionalFormatting>
  <conditionalFormatting sqref="F172 F174 F176 F178 F180 F182 F184 F186 F188 F190 F192 F194 F196 F198 F200">
    <cfRule type="containsText" dxfId="101" priority="84" operator="containsText" text="umgesetzt">
      <formula>NOT(ISERROR(SEARCH("umgesetzt",F172)))</formula>
    </cfRule>
  </conditionalFormatting>
  <conditionalFormatting sqref="F172 F174 F176 F178 F180 F182 F184 F186 F188 F190 F192 F194 F196 F198 F200">
    <cfRule type="containsText" dxfId="100" priority="82" operator="containsText" text="noch offen">
      <formula>NOT(ISERROR(SEARCH("noch offen",F172)))</formula>
    </cfRule>
  </conditionalFormatting>
  <conditionalFormatting sqref="F172 F174 F176 F178 F180 F182 F184 F186 F188 F190 F192 F194 F196 F198 F200">
    <cfRule type="containsText" dxfId="99" priority="81" operator="containsText" text="Umsetzung nicht möglich">
      <formula>NOT(ISERROR(SEARCH("Umsetzung nicht möglich",F172)))</formula>
    </cfRule>
  </conditionalFormatting>
  <conditionalFormatting sqref="F172 F174 F176 F178 F180 F182 F184 F186 F188 F190 F192 F194 F196 F198 F200">
    <cfRule type="containsText" dxfId="98" priority="80" operator="containsText" text="wird laufend umgesetzt">
      <formula>NOT(ISERROR(SEARCH("wird laufend umgesetzt",F172)))</formula>
    </cfRule>
  </conditionalFormatting>
  <conditionalFormatting sqref="F172 F174 F176 F178 F180 F182 F184 F186 F188 F190 F192 F194 F196 F198 F200">
    <cfRule type="containsText" dxfId="97" priority="79" operator="containsText" text="umgesetzt">
      <formula>NOT(ISERROR(SEARCH("umgesetzt",F172)))</formula>
    </cfRule>
  </conditionalFormatting>
  <conditionalFormatting sqref="F172 F174 F176 F178 F180 F182 F184 F186 F188 F190 F192 F194 F196 F198 F200">
    <cfRule type="containsText" dxfId="96" priority="78" operator="containsText" text="bisher nicht">
      <formula>NOT(ISERROR(SEARCH("bisher nicht",F172)))</formula>
    </cfRule>
  </conditionalFormatting>
  <conditionalFormatting sqref="F208 F210 F212 F214 F216 F218 F220 F222 F224 F226 F228 F230 F232 F234 F236">
    <cfRule type="containsText" dxfId="95" priority="77" operator="containsText" text="in Umsetzung">
      <formula>NOT(ISERROR(SEARCH("in Umsetzung",F208)))</formula>
    </cfRule>
  </conditionalFormatting>
  <conditionalFormatting sqref="F208 F210 F212 F214 F216 F218 F220 F222 F224 F226 F228 F230 F232 F234 F236">
    <cfRule type="containsText" dxfId="94" priority="76" operator="containsText" text="zukünftiger Termin">
      <formula>NOT(ISERROR(SEARCH("zukünftiger Termin",F208)))</formula>
    </cfRule>
  </conditionalFormatting>
  <conditionalFormatting sqref="F208 F210 F212 F214 F216 F218 F220 F222 F224 F226 F228 F230 F232 F234 F236">
    <cfRule type="containsText" dxfId="93" priority="75" operator="containsText" text="zukünftiger Termin">
      <formula>NOT(ISERROR(SEARCH("zukünftiger Termin",F208)))</formula>
    </cfRule>
  </conditionalFormatting>
  <conditionalFormatting sqref="F208 F210 F212 F214 F216 F218 F220 F222 F224 F226 F228 F230 F232 F234 F236">
    <cfRule type="containsText" dxfId="92" priority="74" operator="containsText" text="zukünftiger Termin">
      <formula>NOT(ISERROR(SEARCH("zukünftiger Termin",F208)))</formula>
    </cfRule>
  </conditionalFormatting>
  <conditionalFormatting sqref="F208 F210 F212 F214 F216 F218 F220 F222 F224 F226 F228 F230 F232 F234 F236">
    <cfRule type="containsText" dxfId="91" priority="73" operator="containsText" text="umgesetzt">
      <formula>NOT(ISERROR(SEARCH("umgesetzt",F208)))</formula>
    </cfRule>
  </conditionalFormatting>
  <conditionalFormatting sqref="F208 F210 F212 F214 F216 F218 F220 F222 F224 F226 F228 F230 F232 F234 F236">
    <cfRule type="containsText" dxfId="90" priority="71" operator="containsText" text="noch offen">
      <formula>NOT(ISERROR(SEARCH("noch offen",F208)))</formula>
    </cfRule>
  </conditionalFormatting>
  <conditionalFormatting sqref="F208 F210 F212 F214 F216 F218 F220 F222 F224 F226 F228 F230 F232 F234 F236">
    <cfRule type="containsText" dxfId="89" priority="70" operator="containsText" text="Umsetzung nicht möglich">
      <formula>NOT(ISERROR(SEARCH("Umsetzung nicht möglich",F208)))</formula>
    </cfRule>
  </conditionalFormatting>
  <conditionalFormatting sqref="F208 F210 F212 F214 F216 F218 F220 F222 F224 F226 F228 F230 F232 F234 F236">
    <cfRule type="containsText" dxfId="88" priority="69" operator="containsText" text="wird laufend umgesetzt">
      <formula>NOT(ISERROR(SEARCH("wird laufend umgesetzt",F208)))</formula>
    </cfRule>
  </conditionalFormatting>
  <conditionalFormatting sqref="F208 F210 F212 F214 F216 F218 F220 F222 F224 F226 F228 F230 F232 F234 F236">
    <cfRule type="containsText" dxfId="87" priority="68" operator="containsText" text="umgesetzt">
      <formula>NOT(ISERROR(SEARCH("umgesetzt",F208)))</formula>
    </cfRule>
  </conditionalFormatting>
  <conditionalFormatting sqref="F208 F210 F212 F214 F216 F218 F220 F222 F224 F226 F228 F230 F232 F234 F236">
    <cfRule type="containsText" dxfId="86" priority="67" operator="containsText" text="bisher nicht">
      <formula>NOT(ISERROR(SEARCH("bisher nicht",F208)))</formula>
    </cfRule>
  </conditionalFormatting>
  <conditionalFormatting sqref="F244 F246 F248 F250 F252 F254 F256 F258 F260 F262 F264 F266 F268 F270 F272">
    <cfRule type="containsText" dxfId="85" priority="66" operator="containsText" text="in Umsetzung">
      <formula>NOT(ISERROR(SEARCH("in Umsetzung",F244)))</formula>
    </cfRule>
  </conditionalFormatting>
  <conditionalFormatting sqref="F244 F246 F248 F250 F252 F254 F256 F258 F260 F262 F264 F266 F268 F270 F272">
    <cfRule type="containsText" dxfId="84" priority="65" operator="containsText" text="zukünftiger Termin">
      <formula>NOT(ISERROR(SEARCH("zukünftiger Termin",F244)))</formula>
    </cfRule>
  </conditionalFormatting>
  <conditionalFormatting sqref="F244 F246 F248 F250 F252 F254 F256 F258 F260 F262 F264 F266 F268 F270 F272">
    <cfRule type="containsText" dxfId="83" priority="64" operator="containsText" text="zukünftiger Termin">
      <formula>NOT(ISERROR(SEARCH("zukünftiger Termin",F244)))</formula>
    </cfRule>
  </conditionalFormatting>
  <conditionalFormatting sqref="F244 F246 F248 F250 F252 F254 F256 F258 F260 F262 F264 F266 F268 F270 F272">
    <cfRule type="containsText" dxfId="82" priority="63" operator="containsText" text="zukünftiger Termin">
      <formula>NOT(ISERROR(SEARCH("zukünftiger Termin",F244)))</formula>
    </cfRule>
  </conditionalFormatting>
  <conditionalFormatting sqref="F244 F246 F248 F250 F252 F254 F256 F258 F260 F262 F264 F266 F268 F270 F272">
    <cfRule type="containsText" dxfId="81" priority="62" operator="containsText" text="umgesetzt">
      <formula>NOT(ISERROR(SEARCH("umgesetzt",F244)))</formula>
    </cfRule>
  </conditionalFormatting>
  <conditionalFormatting sqref="F244 F246 F248 F250 F252 F254 F256 F258 F260 F262 F264 F266 F268 F270 F272">
    <cfRule type="containsText" dxfId="80" priority="60" operator="containsText" text="noch offen">
      <formula>NOT(ISERROR(SEARCH("noch offen",F244)))</formula>
    </cfRule>
  </conditionalFormatting>
  <conditionalFormatting sqref="F244 F246 F248 F250 F252 F254 F256 F258 F260 F262 F264 F266 F268 F270 F272">
    <cfRule type="containsText" dxfId="79" priority="59" operator="containsText" text="Umsetzung nicht möglich">
      <formula>NOT(ISERROR(SEARCH("Umsetzung nicht möglich",F244)))</formula>
    </cfRule>
  </conditionalFormatting>
  <conditionalFormatting sqref="F244 F246 F248 F250 F252 F254 F256 F258 F260 F262 F264 F266 F268 F270 F272">
    <cfRule type="containsText" dxfId="78" priority="58" operator="containsText" text="wird laufend umgesetzt">
      <formula>NOT(ISERROR(SEARCH("wird laufend umgesetzt",F244)))</formula>
    </cfRule>
  </conditionalFormatting>
  <conditionalFormatting sqref="F244 F246 F248 F250 F252 F254 F256 F258 F260 F262 F264 F266 F268 F270 F272">
    <cfRule type="containsText" dxfId="77" priority="57" operator="containsText" text="umgesetzt">
      <formula>NOT(ISERROR(SEARCH("umgesetzt",F244)))</formula>
    </cfRule>
  </conditionalFormatting>
  <conditionalFormatting sqref="F244 F246 F248 F250 F252 F254 F256 F258 F260 F262 F264 F266 F268 F270 F272">
    <cfRule type="containsText" dxfId="76" priority="56" operator="containsText" text="bisher nicht">
      <formula>NOT(ISERROR(SEARCH("bisher nicht",F244)))</formula>
    </cfRule>
  </conditionalFormatting>
  <conditionalFormatting sqref="F114">
    <cfRule type="containsText" priority="46" operator="containsText" text="umgesetzt">
      <formula>NOT(ISERROR(SEARCH("umgesetzt",F114)))</formula>
    </cfRule>
  </conditionalFormatting>
  <conditionalFormatting sqref="F114">
    <cfRule type="containsText" dxfId="75" priority="47" operator="containsText" text="in Umsetzung">
      <formula>NOT(ISERROR(SEARCH("in Umsetzung",F114)))</formula>
    </cfRule>
  </conditionalFormatting>
  <conditionalFormatting sqref="F114">
    <cfRule type="containsText" dxfId="74" priority="48" operator="containsText" text="zukünftiger Termin">
      <formula>NOT(ISERROR(SEARCH("zukünftiger Termin",F114)))</formula>
    </cfRule>
  </conditionalFormatting>
  <conditionalFormatting sqref="F114">
    <cfRule type="containsText" dxfId="73" priority="45" operator="containsText" text="zukünftiger Termin">
      <formula>NOT(ISERROR(SEARCH("zukünftiger Termin",F114)))</formula>
    </cfRule>
  </conditionalFormatting>
  <conditionalFormatting sqref="F114">
    <cfRule type="containsText" dxfId="72" priority="49" operator="containsText" text="zukünftiger Termin">
      <formula>NOT(ISERROR(SEARCH("zukünftiger Termin",F114)))</formula>
    </cfRule>
  </conditionalFormatting>
  <conditionalFormatting sqref="F114">
    <cfRule type="containsText" dxfId="71" priority="50" operator="containsText" text="umgesetzt">
      <formula>NOT(ISERROR(SEARCH("umgesetzt",F114)))</formula>
    </cfRule>
  </conditionalFormatting>
  <conditionalFormatting sqref="F114">
    <cfRule type="containsText" dxfId="70" priority="51" operator="containsText" text="noch offen">
      <formula>NOT(ISERROR(SEARCH("noch offen",F114)))</formula>
    </cfRule>
  </conditionalFormatting>
  <conditionalFormatting sqref="F114">
    <cfRule type="containsText" dxfId="69" priority="52" operator="containsText" text="Umsetzung nicht möglich">
      <formula>NOT(ISERROR(SEARCH("Umsetzung nicht möglich",F114)))</formula>
    </cfRule>
  </conditionalFormatting>
  <conditionalFormatting sqref="F114">
    <cfRule type="containsText" dxfId="68" priority="53" operator="containsText" text="wird laufend umgesetzt">
      <formula>NOT(ISERROR(SEARCH("wird laufend umgesetzt",F114)))</formula>
    </cfRule>
  </conditionalFormatting>
  <conditionalFormatting sqref="F114">
    <cfRule type="containsText" dxfId="67" priority="54" operator="containsText" text="umgesetzt">
      <formula>NOT(ISERROR(SEARCH("umgesetzt",F114)))</formula>
    </cfRule>
  </conditionalFormatting>
  <conditionalFormatting sqref="F114">
    <cfRule type="containsText" dxfId="66" priority="55" operator="containsText" text="bisher nicht">
      <formula>NOT(ISERROR(SEARCH("bisher nicht",F114)))</formula>
    </cfRule>
  </conditionalFormatting>
  <conditionalFormatting sqref="F72">
    <cfRule type="containsText" priority="6" operator="containsText" text="umgesetzt">
      <formula>NOT(ISERROR(SEARCH("umgesetzt",F66)))</formula>
    </cfRule>
  </conditionalFormatting>
  <conditionalFormatting sqref="F72">
    <cfRule type="containsText" priority="12" operator="containsText" text="umgesetzt">
      <formula>NOT(ISERROR(SEARCH("umgesetzt",F66)))</formula>
    </cfRule>
  </conditionalFormatting>
  <conditionalFormatting sqref="F72">
    <cfRule type="containsText" priority="13" operator="containsText" text="umgesetzt">
      <formula>NOT(ISERROR(SEARCH("umgesetzt",F72)))</formula>
    </cfRule>
  </conditionalFormatting>
  <conditionalFormatting sqref="F72">
    <cfRule type="containsText" priority="14" operator="containsText" text="umgesetzt">
      <formula>NOT(ISERROR(SEARCH("umgesetzt",F72)))</formula>
    </cfRule>
  </conditionalFormatting>
  <conditionalFormatting sqref="F72">
    <cfRule type="containsText" dxfId="65" priority="11" operator="containsText" text="in Umsetzung">
      <formula>NOT(ISERROR(SEARCH("in Umsetzung",F66)))</formula>
    </cfRule>
  </conditionalFormatting>
  <conditionalFormatting sqref="F72">
    <cfRule type="containsText" dxfId="64" priority="15" operator="containsText" text="in Umsetzung">
      <formula>NOT(ISERROR(SEARCH("in Umsetzung",F72)))</formula>
    </cfRule>
  </conditionalFormatting>
  <conditionalFormatting sqref="F72">
    <cfRule type="containsText" dxfId="63" priority="16" operator="containsText" text="in Umsetzung">
      <formula>NOT(ISERROR(SEARCH("in Umsetzung",F72)))</formula>
    </cfRule>
  </conditionalFormatting>
  <conditionalFormatting sqref="F72">
    <cfRule type="containsText" dxfId="62" priority="17" operator="containsText" text="in Umsetzung">
      <formula>NOT(ISERROR(SEARCH("in Umsetzung",F66)))</formula>
    </cfRule>
  </conditionalFormatting>
  <conditionalFormatting sqref="F72">
    <cfRule type="containsText" dxfId="61" priority="10" operator="containsText" text="zukünftiger Termin">
      <formula>NOT(ISERROR(SEARCH("zukünftiger Termin",F66)))</formula>
    </cfRule>
  </conditionalFormatting>
  <conditionalFormatting sqref="F72">
    <cfRule type="containsText" dxfId="60" priority="18" operator="containsText" text="zukünftiger Termin">
      <formula>NOT(ISERROR(SEARCH("zukünftiger Termin",F66)))</formula>
    </cfRule>
  </conditionalFormatting>
  <conditionalFormatting sqref="F72">
    <cfRule type="containsText" dxfId="59" priority="19" operator="containsText" text="zukünftiger Termin">
      <formula>NOT(ISERROR(SEARCH("zukünftiger Termin",F72)))</formula>
    </cfRule>
  </conditionalFormatting>
  <conditionalFormatting sqref="F72">
    <cfRule type="containsText" dxfId="58" priority="20" operator="containsText" text="zukünftiger Termin">
      <formula>NOT(ISERROR(SEARCH("zukünftiger Termin",F72)))</formula>
    </cfRule>
  </conditionalFormatting>
  <conditionalFormatting sqref="F72">
    <cfRule type="containsText" dxfId="57" priority="9" operator="containsText" text="zukünftiger Termin">
      <formula>NOT(ISERROR(SEARCH("zukünftiger Termin",F72)))</formula>
    </cfRule>
  </conditionalFormatting>
  <conditionalFormatting sqref="F72">
    <cfRule type="containsText" dxfId="56" priority="21" operator="containsText" text="zukünftiger Termin">
      <formula>NOT(ISERROR(SEARCH("zukünftiger Termin",F72)))</formula>
    </cfRule>
  </conditionalFormatting>
  <conditionalFormatting sqref="F72">
    <cfRule type="containsText" dxfId="55" priority="22" operator="containsText" text="zukünftiger Termin">
      <formula>NOT(ISERROR(SEARCH("zukünftiger Termin",F66)))</formula>
    </cfRule>
  </conditionalFormatting>
  <conditionalFormatting sqref="F72">
    <cfRule type="containsText" dxfId="54" priority="23" operator="containsText" text="zukünftiger Termin">
      <formula>NOT(ISERROR(SEARCH("zukünftiger Termin",F66)))</formula>
    </cfRule>
  </conditionalFormatting>
  <conditionalFormatting sqref="F72">
    <cfRule type="containsText" dxfId="53" priority="8" operator="containsText" text="zukünftiger Termin">
      <formula>NOT(ISERROR(SEARCH("zukünftiger Termin",F66)))</formula>
    </cfRule>
  </conditionalFormatting>
  <conditionalFormatting sqref="F72">
    <cfRule type="containsText" dxfId="52" priority="24" operator="containsText" text="zukünftiger Termin">
      <formula>NOT(ISERROR(SEARCH("zukünftiger Termin",F66)))</formula>
    </cfRule>
  </conditionalFormatting>
  <conditionalFormatting sqref="F72">
    <cfRule type="containsText" dxfId="51" priority="25" operator="containsText" text="zukünftiger Termin">
      <formula>NOT(ISERROR(SEARCH("zukünftiger Termin",F72)))</formula>
    </cfRule>
  </conditionalFormatting>
  <conditionalFormatting sqref="F72">
    <cfRule type="containsText" dxfId="50" priority="26" operator="containsText" text="zukünftiger Termin">
      <formula>NOT(ISERROR(SEARCH("zukünftiger Termin",F72)))</formula>
    </cfRule>
  </conditionalFormatting>
  <conditionalFormatting sqref="F72">
    <cfRule type="containsText" dxfId="49" priority="7" operator="containsText" text="umgesetzt">
      <formula>NOT(ISERROR(SEARCH("umgesetzt",F72)))</formula>
    </cfRule>
  </conditionalFormatting>
  <conditionalFormatting sqref="F72">
    <cfRule type="containsText" dxfId="48" priority="27" operator="containsText" text="umgesetzt">
      <formula>NOT(ISERROR(SEARCH("umgesetzt",F66)))</formula>
    </cfRule>
  </conditionalFormatting>
  <conditionalFormatting sqref="F72">
    <cfRule type="containsText" dxfId="47" priority="28" operator="containsText" text="umgesetzt">
      <formula>NOT(ISERROR(SEARCH("umgesetzt",F66)))</formula>
    </cfRule>
  </conditionalFormatting>
  <conditionalFormatting sqref="F72">
    <cfRule type="containsText" dxfId="46" priority="29" operator="containsText" text="umgesetzt">
      <formula>NOT(ISERROR(SEARCH("umgesetzt",F72)))</formula>
    </cfRule>
  </conditionalFormatting>
  <conditionalFormatting sqref="F72">
    <cfRule type="containsText" dxfId="45" priority="5" operator="containsText" text="noch offen">
      <formula>NOT(ISERROR(SEARCH("noch offen",F66)))</formula>
    </cfRule>
  </conditionalFormatting>
  <conditionalFormatting sqref="F72">
    <cfRule type="containsText" dxfId="44" priority="30" operator="containsText" text="noch offen">
      <formula>NOT(ISERROR(SEARCH("noch offen",F66)))</formula>
    </cfRule>
  </conditionalFormatting>
  <conditionalFormatting sqref="F72">
    <cfRule type="containsText" dxfId="43" priority="31" operator="containsText" text="noch offen">
      <formula>NOT(ISERROR(SEARCH("noch offen",F72)))</formula>
    </cfRule>
  </conditionalFormatting>
  <conditionalFormatting sqref="F72">
    <cfRule type="containsText" dxfId="42" priority="32" operator="containsText" text="noch offen">
      <formula>NOT(ISERROR(SEARCH("noch offen",F72)))</formula>
    </cfRule>
  </conditionalFormatting>
  <conditionalFormatting sqref="F72">
    <cfRule type="containsText" dxfId="41" priority="4" operator="containsText" text="Umsetzung nicht möglich">
      <formula>NOT(ISERROR(SEARCH("Umsetzung nicht möglich",F72)))</formula>
    </cfRule>
  </conditionalFormatting>
  <conditionalFormatting sqref="F72">
    <cfRule type="containsText" dxfId="40" priority="33" operator="containsText" text="Umsetzung nicht möglich">
      <formula>NOT(ISERROR(SEARCH("Umsetzung nicht möglich",F72)))</formula>
    </cfRule>
  </conditionalFormatting>
  <conditionalFormatting sqref="F72">
    <cfRule type="containsText" dxfId="39" priority="34" operator="containsText" text="Umsetzung nicht möglich">
      <formula>NOT(ISERROR(SEARCH("Umsetzung nicht möglich",F66)))</formula>
    </cfRule>
  </conditionalFormatting>
  <conditionalFormatting sqref="F72">
    <cfRule type="containsText" dxfId="38" priority="35" operator="containsText" text="Umsetzung nicht möglich">
      <formula>NOT(ISERROR(SEARCH("Umsetzung nicht möglich",F66)))</formula>
    </cfRule>
  </conditionalFormatting>
  <conditionalFormatting sqref="F72">
    <cfRule type="containsText" dxfId="37" priority="3" operator="containsText" text="wird laufend umgesetzt">
      <formula>NOT(ISERROR(SEARCH("wird laufend umgesetzt",F66)))</formula>
    </cfRule>
  </conditionalFormatting>
  <conditionalFormatting sqref="F72">
    <cfRule type="containsText" dxfId="36" priority="36" operator="containsText" text="wird laufend umgesetzt">
      <formula>NOT(ISERROR(SEARCH("wird laufend umgesetzt",F66)))</formula>
    </cfRule>
  </conditionalFormatting>
  <conditionalFormatting sqref="F72">
    <cfRule type="containsText" dxfId="35" priority="37" operator="containsText" text="wird laufend umgesetzt">
      <formula>NOT(ISERROR(SEARCH("wird laufend umgesetzt",F72)))</formula>
    </cfRule>
  </conditionalFormatting>
  <conditionalFormatting sqref="F72">
    <cfRule type="containsText" dxfId="34" priority="38" operator="containsText" text="wird laufend umgesetzt">
      <formula>NOT(ISERROR(SEARCH("wird laufend umgesetzt",F72)))</formula>
    </cfRule>
  </conditionalFormatting>
  <conditionalFormatting sqref="F72">
    <cfRule type="containsText" dxfId="33" priority="2" operator="containsText" text="umgesetzt">
      <formula>NOT(ISERROR(SEARCH("umgesetzt",F72)))</formula>
    </cfRule>
  </conditionalFormatting>
  <conditionalFormatting sqref="F72">
    <cfRule type="containsText" dxfId="32" priority="39" operator="containsText" text="umgesetzt">
      <formula>NOT(ISERROR(SEARCH("umgesetzt",F72)))</formula>
    </cfRule>
  </conditionalFormatting>
  <conditionalFormatting sqref="F72">
    <cfRule type="containsText" dxfId="31" priority="40" operator="containsText" text="umgesetzt">
      <formula>NOT(ISERROR(SEARCH("umgesetzt",F66)))</formula>
    </cfRule>
  </conditionalFormatting>
  <conditionalFormatting sqref="F72">
    <cfRule type="containsText" dxfId="30" priority="41" operator="containsText" text="umgesetzt">
      <formula>NOT(ISERROR(SEARCH("umgesetzt",F66)))</formula>
    </cfRule>
  </conditionalFormatting>
  <conditionalFormatting sqref="F72">
    <cfRule type="containsText" dxfId="29" priority="1" operator="containsText" text="bisher nicht">
      <formula>NOT(ISERROR(SEARCH("bisher nicht",F66)))</formula>
    </cfRule>
  </conditionalFormatting>
  <conditionalFormatting sqref="F72">
    <cfRule type="containsText" dxfId="28" priority="42" operator="containsText" text="bisher nicht">
      <formula>NOT(ISERROR(SEARCH("bisher nicht",F66)))</formula>
    </cfRule>
  </conditionalFormatting>
  <conditionalFormatting sqref="F72">
    <cfRule type="containsText" dxfId="27" priority="43" operator="containsText" text="bisher nicht">
      <formula>NOT(ISERROR(SEARCH("bisher nicht",F72)))</formula>
    </cfRule>
  </conditionalFormatting>
  <conditionalFormatting sqref="F72">
    <cfRule type="containsText" dxfId="26" priority="44" operator="containsText" text="bisher nicht">
      <formula>NOT(ISERROR(SEARCH("bisher nicht",F72)))</formula>
    </cfRule>
  </conditionalFormatting>
  <dataValidations count="5">
    <dataValidation type="date" allowBlank="1" showInputMessage="1" showErrorMessage="1" sqref="G4">
      <formula1>39083</formula1>
      <formula2>58806</formula2>
    </dataValidation>
    <dataValidation type="whole" allowBlank="1" showInputMessage="1" showErrorMessage="1" errorTitle="Jahreszahl eingeben" error="Bitte nur ganze Jahreszahl eingeben" promptTitle="Bitte ganze Jahreszahl eingeben" prompt="2016-2060" sqref="E28:E37 E50:E57 E92:E93 E116:E129 E136:E165 E172:E201 E208:E237 E244:E273 E48 E110 E106:E108 E104 E102 E100 E112:E114 E64 E66 E68 E70 E72 E74 E76 E78 E80 E82 E84 E86 E88 E90">
      <formula1>2016</formula1>
      <formula2>2060</formula2>
    </dataValidation>
    <dataValidation type="decimal" errorStyle="warning" allowBlank="1" showInputMessage="1" showErrorMessage="1" errorTitle="Unrealistischer Wert" error="Bitte überprüfen" sqref="I28:Z28 I30:Z30 I32:Z32 I34:Z34 I36:Z36 I38:Z38 I40:Z40 I42:Z42 I44:Z44 I46:Z46 I48:Z48 I50:Z50 I52:Z52 I54:Z54 I56:Z56 I272:Z272 I66:Z66 I68:Z68 I70:Z70 I72:Z72 I74:Z74 I76:Z76 I78:Z78 I80:Z80 I82:Z82 I84:Z84 I86:Z86 I88:Z88 I90:Z90 I92:Z92 I106:Z106 I112:Z112 I114:Z114 I116:Z116 I118:Z118 I120:Z120 I122:Z122 I124:Z124 I126:Z126 I128:Z128 I136:Z136 I138:Z138 I140:Z140 I142:Z142 I144:Z144 I146:Z146 I148:Z148 I150:Z150 I152:Z152 I154:Z154 I156:Z156 I158:Z158 I160:Z160 I162:Z162 I164:Z164 I172:Z172 I174:Z174 I176:Z176 I178:Z178 I180:Z180 I182:Z182 I184:Z184 I186:Z186 I188:Z188 I190:Z190 I192:Z192 I194:Z194 I196:Z196 I198:Z198 I200:Z200 I208:Z208 I210:Z210 I212:Z212 I214:Z214 I216:Z216 I218:Z218 I220:Z220 I222:Z222 I224:Z224 I226:Z226 I228:Z228 I230:Z230 I232:Z232 I234:Z234 I236:Z236 I244:Z244 I246:Z246 I248:Z248 I250:Z250 I252:Z252 I254:Z254 I256:Z256 I258:Z258 I260:Z260 I262:Z262 I264:Z264 I266:Z266 I268:Z268 I270:Z270 I64:J64 L64:Z64 I110:Z110 I108:Z108 I104:Z104 I102:Z102 I100:Z100">
      <formula1>0</formula1>
      <formula2>100000</formula2>
    </dataValidation>
    <dataValidation type="list" allowBlank="1" showInputMessage="1" showErrorMessage="1" errorTitle="Nur folgende Eingaben möglich:" error="zukünftiger Termin, in Umsetzung (Anfang), in Umsetzung (Mitte), in Umsetzung (Ende), umgesetzt, bisher nicht umgesetzt, Umsetzung nicht möglich" promptTitle="Folgende Eingaben sind möglich" prompt="zukünftiger Termin, in Umsetzung (Anfang), in Umsetzung (Mitte), in Umsetzung (Ende), umgesetzt, bisher nicht umgesetzt, Umsetzung nicht möglich" sqref="F28:F37 F50:F57 F92:F93 F152:F165 F172:F201 F208:F237 F244:F273 F48 F110 F106:F108 F104 F102 F100 F136:F150 F70 F112:F129 F72">
      <formula1>$H$1:$O$1</formula1>
    </dataValidation>
    <dataValidation type="decimal" errorStyle="warning" allowBlank="1" showInputMessage="1" showErrorMessage="1" errorTitle="Unrealistischer Wert" error="Bitte überprüfen" sqref="K64">
      <formula1>0</formula1>
      <formula2>200000</formula2>
    </dataValidation>
  </dataValidations>
  <pageMargins left="0" right="0" top="0.19685039370078738" bottom="0" header="0.31496062992125984" footer="0.31496062992125984"/>
  <pageSetup paperSize="9" scale="50" firstPageNumber="2147483648" fitToHeight="8" orientation="landscape" horizontalDpi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B298"/>
  <sheetViews>
    <sheetView topLeftCell="A29" zoomScale="110" workbookViewId="0">
      <selection activeCell="B2" sqref="B2"/>
    </sheetView>
  </sheetViews>
  <sheetFormatPr baseColWidth="10" defaultRowHeight="12.75"/>
  <cols>
    <col min="1" max="1" width="3.5703125" style="102" bestFit="1" customWidth="1"/>
    <col min="2" max="2" width="6.28515625" bestFit="1" customWidth="1"/>
    <col min="3" max="5" width="15.42578125" bestFit="1" customWidth="1"/>
    <col min="6" max="6" width="16" bestFit="1" customWidth="1"/>
    <col min="7" max="7" width="17.42578125" bestFit="1" customWidth="1"/>
    <col min="8" max="8" width="26.28515625" bestFit="1" customWidth="1"/>
    <col min="9" max="28" width="11.42578125" style="102" bestFit="1"/>
  </cols>
  <sheetData>
    <row r="1" spans="1:28" s="43" customFormat="1" ht="15" customHeight="1">
      <c r="A1" s="103"/>
      <c r="B1" s="103"/>
      <c r="C1" s="103"/>
      <c r="D1" s="103"/>
      <c r="E1" s="104"/>
      <c r="F1" s="104"/>
      <c r="G1" s="103"/>
      <c r="H1" s="103"/>
      <c r="I1" s="103"/>
      <c r="J1" s="103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</row>
    <row r="2" spans="1:28" s="105" customFormat="1" ht="23.25">
      <c r="A2" s="103"/>
      <c r="B2" s="106"/>
      <c r="C2" s="107" t="s">
        <v>225</v>
      </c>
      <c r="D2" s="108"/>
      <c r="E2" s="108"/>
      <c r="F2" s="108"/>
      <c r="G2" s="109" t="s">
        <v>10</v>
      </c>
      <c r="H2" s="110">
        <f>Planungsübersicht!G4</f>
        <v>44963</v>
      </c>
    </row>
    <row r="3" spans="1:28" ht="23.25">
      <c r="B3" s="111"/>
      <c r="C3" s="343" t="s">
        <v>226</v>
      </c>
      <c r="D3" s="343"/>
      <c r="E3" s="343"/>
      <c r="F3" s="343"/>
      <c r="G3" s="343"/>
      <c r="H3" s="344"/>
    </row>
    <row r="4" spans="1:28" ht="26.25" customHeight="1">
      <c r="B4" s="112"/>
      <c r="C4" s="345" t="s">
        <v>227</v>
      </c>
      <c r="D4" s="345"/>
      <c r="E4" s="345"/>
      <c r="F4" s="345"/>
      <c r="G4" s="345"/>
      <c r="H4" s="346"/>
    </row>
    <row r="5" spans="1:28" ht="38.25">
      <c r="B5" s="113" t="str">
        <f>Planungsübersicht!C25</f>
        <v>Nr.</v>
      </c>
      <c r="C5" s="113" t="str">
        <f>Planungsübersicht!D25</f>
        <v>Maßnahme</v>
      </c>
      <c r="D5" s="113" t="str">
        <f>Planungsübersicht!E25</f>
        <v>Termin
(Beginn der Umsetzung)</v>
      </c>
      <c r="E5" s="113" t="str">
        <f>Planungsübersicht!F25</f>
        <v>Status der 
Umsetzung</v>
      </c>
      <c r="F5" s="113" t="str">
        <f>Planungsübersicht!G25</f>
        <v>verantwortlich</v>
      </c>
      <c r="G5" s="113" t="str">
        <f>Planungsübersicht!H25</f>
        <v>Akteure für die Umsetzung</v>
      </c>
      <c r="H5" s="113" t="s">
        <v>228</v>
      </c>
    </row>
    <row r="6" spans="1:28" ht="89.25">
      <c r="B6" s="114" t="str">
        <f>IF(AND(Planungsübersicht!$E28&gt;1990,TYPE(Planungsübersicht!$E28)=1), Planungsübersicht!C28," ")</f>
        <v>Ü1</v>
      </c>
      <c r="C6" s="114" t="str">
        <f>IF(AND(Planungsübersicht!$E28&gt;1990,TYPE(Planungsübersicht!$E28)=1), Planungsübersicht!D28," ")</f>
        <v>Die Themen Klimaschutz/Energie/Abfall werden im Unterricht behandelt und verstetigt</v>
      </c>
      <c r="D6" s="114">
        <f>IF(AND(Planungsübersicht!$E28&gt;1990,TYPE(Planungsübersicht!$E28)=1), Planungsübersicht!E28," ")</f>
        <v>2021</v>
      </c>
      <c r="E6" s="115" t="str">
        <f>IF(AND(Planungsübersicht!$E28&gt;1990,TYPE(Planungsübersicht!$E28)=1), Planungsübersicht!F28," ")</f>
        <v>in Umsetzung (Mitte)</v>
      </c>
      <c r="F6" s="114" t="str">
        <f>IF(AND(Planungsübersicht!$E28&gt;1990,TYPE(Planungsübersicht!$E28)=1), Planungsübersicht!G28," ")</f>
        <v>Umweltbeauftragter/ Didatiksche Leitung</v>
      </c>
      <c r="G6" s="114" t="str">
        <f>IF(AND(Planungsübersicht!$E28&gt;1990,TYPE(Planungsübersicht!$E28)=1), Planungsübersicht!H28," ")</f>
        <v>die Verantwortlichen</v>
      </c>
      <c r="H6" s="114">
        <f>IF(AND(Planungsübersicht!$E28&gt;1990,TYPE(Planungsübersicht!$E28)=1), MAX(Planungsübersicht!I28:Z28)," ")</f>
        <v>0</v>
      </c>
    </row>
    <row r="7" spans="1:28" ht="102">
      <c r="B7" s="114" t="str">
        <f>IF(AND(Planungsübersicht!$E36&gt;1990,TYPE(Planungsübersicht!$E36)=1), Planungsübersicht!C36," ")</f>
        <v>Ü5</v>
      </c>
      <c r="C7" s="114" t="str">
        <f>IF(AND(Planungsübersicht!$E36&gt;1990,TYPE(Planungsübersicht!$E36)=1), Planungsübersicht!D36," ")</f>
        <v>Es wird mindestens alle zwei Jahre ein Klimarundgang durchgeführt, um Klimaschutzmöglichkeiten zu identifizieren</v>
      </c>
      <c r="D7" s="114">
        <f>IF(AND(Planungsübersicht!$E36&gt;1990,TYPE(Planungsübersicht!$E36)=1), Planungsübersicht!E36," ")</f>
        <v>2021</v>
      </c>
      <c r="E7" s="115" t="str">
        <f>IF(AND(Planungsübersicht!$E36&gt;1990,TYPE(Planungsübersicht!$E36)=1), Planungsübersicht!F36," ")</f>
        <v>in Umsetzung (Mitte)</v>
      </c>
      <c r="F7" s="114" t="str">
        <f>IF(AND(Planungsübersicht!$E36&gt;1990,TYPE(Planungsübersicht!$E36)=1), Planungsübersicht!G36," ")</f>
        <v>LI Kontaktperson</v>
      </c>
      <c r="G7" s="114" t="str">
        <f>IF(AND(Planungsübersicht!$E36&gt;1990,TYPE(Planungsübersicht!$E36)=1), Planungsübersicht!H36," ")</f>
        <v>LI Kontaktpern/Projektgruppe / ggf. Schulleitung</v>
      </c>
      <c r="H7" s="114">
        <f>IF(AND(Planungsübersicht!$E36&gt;1990,TYPE(Planungsübersicht!$E36)=1), MAX(Planungsübersicht!I36:Z36)," ")</f>
        <v>0</v>
      </c>
    </row>
    <row r="8" spans="1:28" ht="63.75">
      <c r="B8" s="114" t="str">
        <f>IF(AND(Planungsübersicht!$E38&gt;1990,TYPE(Planungsübersicht!$E38)=1), Planungsübersicht!C38," ")</f>
        <v>Ü6</v>
      </c>
      <c r="C8" s="114" t="str">
        <f>IF(AND(Planungsübersicht!$E38&gt;1990,TYPE(Planungsübersicht!$E38)=1), Planungsübersicht!D38," ")</f>
        <v>Die Schule erarbeitet mittelfristig ein Umwelt-Spiralcurriculum</v>
      </c>
      <c r="D8" s="114">
        <f>IF(AND(Planungsübersicht!$E38&gt;1990,TYPE(Planungsübersicht!$E38)=1), Planungsübersicht!E38," ")</f>
        <v>2023</v>
      </c>
      <c r="E8" s="115" t="str">
        <f>IF(AND(Planungsübersicht!$E38&gt;1990,TYPE(Planungsübersicht!$E38)=1), Planungsübersicht!F38," ")</f>
        <v>zukünftiger Termin</v>
      </c>
      <c r="F8" s="114" t="str">
        <f>IF(AND(Planungsübersicht!$E38&gt;1990,TYPE(Planungsübersicht!$E38)=1), Planungsübersicht!G38," ")</f>
        <v>didaktische Leitung</v>
      </c>
      <c r="G8" s="114" t="str">
        <f>IF(AND(Planungsübersicht!$E38&gt;1990,TYPE(Planungsübersicht!$E38)=1), Planungsübersicht!H38," ")</f>
        <v>die Verantwortlichen, Umweltbeauftragter, Projektgruppe</v>
      </c>
      <c r="H8" s="114">
        <f>IF(AND(Planungsübersicht!$E38&gt;1990,TYPE(Planungsübersicht!$E38)=1), MAX(Planungsübersicht!I38:Z38)," ")</f>
        <v>0</v>
      </c>
    </row>
    <row r="9" spans="1:28">
      <c r="B9" s="114" t="str">
        <f>IF(AND(Planungsübersicht!$E29&gt;1990,TYPE(Planungsübersicht!$E29)=1), Planungsübersicht!C29," ")</f>
        <v xml:space="preserve"> </v>
      </c>
      <c r="C9" s="114" t="str">
        <f>IF(AND(Planungsübersicht!$E29&gt;1990,TYPE(Planungsübersicht!$E29)=1), Planungsübersicht!D29," ")</f>
        <v xml:space="preserve"> </v>
      </c>
      <c r="D9" s="114" t="str">
        <f>IF(AND(Planungsübersicht!$E29&gt;1990,TYPE(Planungsübersicht!$E29)=1), Planungsübersicht!E29," ")</f>
        <v xml:space="preserve"> </v>
      </c>
      <c r="E9" s="115" t="str">
        <f>IF(AND(Planungsübersicht!$E29&gt;1990,TYPE(Planungsübersicht!$E29)=1), Planungsübersicht!F29," ")</f>
        <v xml:space="preserve"> </v>
      </c>
      <c r="F9" s="114" t="str">
        <f>IF(AND(Planungsübersicht!$E29&gt;1990,TYPE(Planungsübersicht!$E29)=1), Planungsübersicht!G29," ")</f>
        <v xml:space="preserve"> </v>
      </c>
      <c r="G9" s="114" t="str">
        <f>IF(AND(Planungsübersicht!$E29&gt;1990,TYPE(Planungsübersicht!$E29)=1), Planungsübersicht!H29," ")</f>
        <v xml:space="preserve"> </v>
      </c>
      <c r="H9" s="114" t="str">
        <f>IF(AND(Planungsübersicht!$E29&gt;1990,TYPE(Planungsübersicht!$E29)=1), MAX(Planungsübersicht!I29:Z29)," ")</f>
        <v xml:space="preserve"> </v>
      </c>
    </row>
    <row r="10" spans="1:28" ht="89.25">
      <c r="B10" s="114" t="str">
        <f>IF(AND(Planungsübersicht!$E30&gt;1990,TYPE(Planungsübersicht!$E30)=1),Planungsübersicht!C30," ")</f>
        <v>Ü2</v>
      </c>
      <c r="C10" s="114" t="str">
        <f>IF(AND(Planungsübersicht!$E30&gt;1990,TYPE(Planungsübersicht!$E30)=1),Planungsübersicht!D30," ")</f>
        <v>Mit den Schüler*innen werden jährlich Projekttag(e) zu Klimaschutz und Nachhaltigkeit gestaltet</v>
      </c>
      <c r="D10" s="114">
        <f>IF(AND(Planungsübersicht!$E30&gt;1990,TYPE(Planungsübersicht!$E30)=1),Planungsübersicht!E30," ")</f>
        <v>2021</v>
      </c>
      <c r="E10" s="115" t="str">
        <f>IF(AND(Planungsübersicht!$E30&gt;1990,TYPE(Planungsübersicht!$E30)=1),Planungsübersicht!F30," ")</f>
        <v>wird laufend umgesetzt</v>
      </c>
      <c r="F10" s="114" t="str">
        <f>IF(AND(Planungsübersicht!$E30&gt;1990,TYPE(Planungsübersicht!$E30)=1),Planungsübersicht!G30," ")</f>
        <v>Anneke Scheer</v>
      </c>
      <c r="G10" s="114" t="str">
        <f>IF(AND(Planungsübersicht!$E30&gt;1990,TYPE(Planungsübersicht!$E30)=1),Planungsübersicht!H30," ")</f>
        <v xml:space="preserve">alle Jahrgänge, SJ 22/33: Profil Experiment Erde unterrichtet die neuen 5. Klassen </v>
      </c>
      <c r="H10" s="114">
        <f>IF(AND(Planungsübersicht!$E30&gt;1990,TYPE(Planungsübersicht!$E30)=1),MAX(Planungsübersicht!I30:Z30)," ")</f>
        <v>0</v>
      </c>
    </row>
    <row r="11" spans="1:28">
      <c r="B11" s="114" t="str">
        <f>IF(AND(Planungsübersicht!$E31&gt;1990,TYPE(Planungsübersicht!$E31)=1),Planungsübersicht!C31," ")</f>
        <v xml:space="preserve"> </v>
      </c>
      <c r="C11" s="114" t="str">
        <f>IF(AND(Planungsübersicht!$E31&gt;1990,TYPE(Planungsübersicht!$E31)=1),Planungsübersicht!D31," ")</f>
        <v xml:space="preserve"> </v>
      </c>
      <c r="D11" s="114" t="str">
        <f>IF(AND(Planungsübersicht!$E31&gt;1990,TYPE(Planungsübersicht!$E31)=1),Planungsübersicht!E31," ")</f>
        <v xml:space="preserve"> </v>
      </c>
      <c r="E11" s="115" t="str">
        <f>IF(AND(Planungsübersicht!$E31&gt;1990,TYPE(Planungsübersicht!$E31)=1),Planungsübersicht!F31," ")</f>
        <v xml:space="preserve"> </v>
      </c>
      <c r="F11" s="114" t="str">
        <f>IF(AND(Planungsübersicht!$E31&gt;1990,TYPE(Planungsübersicht!$E31)=1),Planungsübersicht!G31," ")</f>
        <v xml:space="preserve"> </v>
      </c>
      <c r="G11" s="114" t="str">
        <f>IF(AND(Planungsübersicht!$E31&gt;1990,TYPE(Planungsübersicht!$E31)=1),Planungsübersicht!H31," ")</f>
        <v xml:space="preserve"> </v>
      </c>
      <c r="H11" s="114" t="str">
        <f>IF(AND(Planungsübersicht!$E31&gt;1990,TYPE(Planungsübersicht!$E31)=1),MAX(Planungsübersicht!I31:Z31)," ")</f>
        <v xml:space="preserve"> </v>
      </c>
    </row>
    <row r="12" spans="1:28" ht="114.75">
      <c r="B12" s="114" t="str">
        <f>IF(AND(Planungsübersicht!$E32&gt;1990,TYPE(Planungsübersicht!$E32)=1),Planungsübersicht!C32," ")</f>
        <v>Ü3</v>
      </c>
      <c r="C12" s="114" t="str">
        <f>IF(AND(Planungsübersicht!$E32&gt;1990,TYPE(Planungsübersicht!$E32)=1),Planungsübersicht!D32," ")</f>
        <v>Energie hoch 4 Prämien werden für Klimaschutzaktivitäten an der Schule eingesetzt (erhöht die Prämie)</v>
      </c>
      <c r="D12" s="114">
        <f>IF(AND(Planungsübersicht!$E32&gt;1990,TYPE(Planungsübersicht!$E32)=1),Planungsübersicht!E32," ")</f>
        <v>2023</v>
      </c>
      <c r="E12" s="115" t="str">
        <f>IF(AND(Planungsübersicht!$E32&gt;1990,TYPE(Planungsübersicht!$E32)=1),Planungsübersicht!F32," ")</f>
        <v>in Umsetzung (Anfang)</v>
      </c>
      <c r="F12" s="114" t="str">
        <f>IF(AND(Planungsübersicht!$E32&gt;1990,TYPE(Planungsübersicht!$E32)=1),Planungsübersicht!G32," ")</f>
        <v>Umweltbeauftragter, Schulleitung</v>
      </c>
      <c r="G12" s="114" t="str">
        <f>IF(AND(Planungsübersicht!$E32&gt;1990,TYPE(Planungsübersicht!$E32)=1),Planungsübersicht!H32," ")</f>
        <v>die Verantwortlichen</v>
      </c>
      <c r="H12" s="114">
        <f>IF(AND(Planungsübersicht!$E32&gt;1990,TYPE(Planungsübersicht!$E32)=1),MAX(Planungsübersicht!I32:Z32)," ")</f>
        <v>0</v>
      </c>
    </row>
    <row r="13" spans="1:28">
      <c r="B13" s="114" t="str">
        <f>IF(AND(Planungsübersicht!$E33&gt;1990,TYPE(Planungsübersicht!$E33)=1),Planungsübersicht!C33," ")</f>
        <v xml:space="preserve"> </v>
      </c>
      <c r="C13" s="114" t="str">
        <f>IF(AND(Planungsübersicht!$E33&gt;1990,TYPE(Planungsübersicht!$E33)=1),Planungsübersicht!D33," ")</f>
        <v xml:space="preserve"> </v>
      </c>
      <c r="D13" s="114" t="str">
        <f>IF(AND(Planungsübersicht!$E33&gt;1990,TYPE(Planungsübersicht!$E33)=1),Planungsübersicht!E33," ")</f>
        <v xml:space="preserve"> </v>
      </c>
      <c r="E13" s="115" t="str">
        <f>IF(AND(Planungsübersicht!$E33&gt;1990,TYPE(Planungsübersicht!$E33)=1),Planungsübersicht!F33," ")</f>
        <v xml:space="preserve"> </v>
      </c>
      <c r="F13" s="114" t="str">
        <f>IF(AND(Planungsübersicht!$E33&gt;1990,TYPE(Planungsübersicht!$E33)=1),Planungsübersicht!G33," ")</f>
        <v xml:space="preserve"> </v>
      </c>
      <c r="G13" s="114" t="str">
        <f>IF(AND(Planungsübersicht!$E33&gt;1990,TYPE(Planungsübersicht!$E33)=1),Planungsübersicht!H33," ")</f>
        <v xml:space="preserve"> </v>
      </c>
      <c r="H13" s="114" t="str">
        <f>IF(AND(Planungsübersicht!$E33&gt;1990,TYPE(Planungsübersicht!$E33)=1),MAX(Planungsübersicht!I33:Z33)," ")</f>
        <v xml:space="preserve"> </v>
      </c>
    </row>
    <row r="14" spans="1:28" ht="114.75">
      <c r="B14" s="114" t="str">
        <f>IF(AND(Planungsübersicht!$E34&gt;1990,TYPE(Planungsübersicht!$E34)=1),Planungsübersicht!C34," ")</f>
        <v>Ü4</v>
      </c>
      <c r="C14" s="114" t="str">
        <f>IF(AND(Planungsübersicht!$E34&gt;1990,TYPE(Planungsübersicht!$E34)=1),Planungsübersicht!D34," ")</f>
        <v>Klimaschutzaktivitäten werden regelmäßig nach innen (Schulkonferenz) und außen kommuniziert, z.B. auf der Schulhomepage</v>
      </c>
      <c r="D14" s="114">
        <f>IF(AND(Planungsübersicht!$E34&gt;1990,TYPE(Planungsübersicht!$E34)=1),Planungsübersicht!E34," ")</f>
        <v>2023</v>
      </c>
      <c r="E14" s="115" t="str">
        <f>IF(AND(Planungsübersicht!$E34&gt;1990,TYPE(Planungsübersicht!$E34)=1),Planungsübersicht!F34," ")</f>
        <v>zukünftiger Termin</v>
      </c>
      <c r="F14" s="114" t="str">
        <f>IF(AND(Planungsübersicht!$E34&gt;1990,TYPE(Planungsübersicht!$E34)=1),Planungsübersicht!G34," ")</f>
        <v>Umweltbeauftragter</v>
      </c>
      <c r="G14" s="114" t="str">
        <f>IF(AND(Planungsübersicht!$E34&gt;1990,TYPE(Planungsübersicht!$E34)=1),Planungsübersicht!H34," ")</f>
        <v>der Verantwortliche, Funktionsträger Öffentlichkeitsarbeit</v>
      </c>
      <c r="H14" s="114">
        <f>IF(AND(Planungsübersicht!$E34&gt;1990,TYPE(Planungsübersicht!$E34)=1),MAX(Planungsübersicht!I34:Z34)," ")</f>
        <v>0</v>
      </c>
    </row>
    <row r="15" spans="1:28">
      <c r="B15" s="114" t="str">
        <f>IF(AND(Planungsübersicht!$E35&gt;1990,TYPE(Planungsübersicht!$E35)=1),Planungsübersicht!C35," ")</f>
        <v xml:space="preserve"> </v>
      </c>
      <c r="C15" s="114" t="str">
        <f>IF(AND(Planungsübersicht!$E35&gt;1990,TYPE(Planungsübersicht!$E35)=1),Planungsübersicht!D35," ")</f>
        <v xml:space="preserve"> </v>
      </c>
      <c r="D15" s="114" t="str">
        <f>IF(AND(Planungsübersicht!$E35&gt;1990,TYPE(Planungsübersicht!$E35)=1),Planungsübersicht!E35," ")</f>
        <v xml:space="preserve"> </v>
      </c>
      <c r="E15" s="115" t="str">
        <f>IF(AND(Planungsübersicht!$E35&gt;1990,TYPE(Planungsübersicht!$E35)=1),Planungsübersicht!F35," ")</f>
        <v xml:space="preserve"> </v>
      </c>
      <c r="F15" s="114" t="str">
        <f>IF(AND(Planungsübersicht!$E35&gt;1990,TYPE(Planungsübersicht!$E35)=1),Planungsübersicht!G35," ")</f>
        <v xml:space="preserve"> </v>
      </c>
      <c r="G15" s="114" t="str">
        <f>IF(AND(Planungsübersicht!$E35&gt;1990,TYPE(Planungsübersicht!$E35)=1),Planungsübersicht!H35," ")</f>
        <v xml:space="preserve"> </v>
      </c>
      <c r="H15" s="114" t="str">
        <f>IF(AND(Planungsübersicht!$E35&gt;1990,TYPE(Planungsübersicht!$E35)=1),MAX(Planungsübersicht!I35:Z35)," ")</f>
        <v xml:space="preserve"> </v>
      </c>
    </row>
    <row r="16" spans="1:28">
      <c r="B16" s="114" t="str">
        <f>IF(AND(Planungsübersicht!$E37&gt;1990,TYPE(Planungsübersicht!$E37)=1), Planungsübersicht!C37," ")</f>
        <v xml:space="preserve"> </v>
      </c>
      <c r="C16" s="114" t="str">
        <f>IF(AND(Planungsübersicht!$E37&gt;1990,TYPE(Planungsübersicht!$E37)=1), Planungsübersicht!D37," ")</f>
        <v xml:space="preserve"> </v>
      </c>
      <c r="D16" s="114" t="str">
        <f>IF(AND(Planungsübersicht!$E37&gt;1990,TYPE(Planungsübersicht!$E37)=1), Planungsübersicht!E37," ")</f>
        <v xml:space="preserve"> </v>
      </c>
      <c r="E16" s="115" t="str">
        <f>IF(AND(Planungsübersicht!$E37&gt;1990,TYPE(Planungsübersicht!$E37)=1), Planungsübersicht!F37," ")</f>
        <v xml:space="preserve"> </v>
      </c>
      <c r="F16" s="114" t="str">
        <f>IF(AND(Planungsübersicht!$E37&gt;1990,TYPE(Planungsübersicht!$E37)=1), Planungsübersicht!G37," ")</f>
        <v xml:space="preserve"> </v>
      </c>
      <c r="G16" s="114" t="str">
        <f>IF(AND(Planungsübersicht!$E37&gt;1990,TYPE(Planungsübersicht!$E37)=1), Planungsübersicht!H37," ")</f>
        <v xml:space="preserve"> </v>
      </c>
      <c r="H16" s="114" t="str">
        <f>IF(AND(Planungsübersicht!$E37&gt;1990,TYPE(Planungsübersicht!$E37)=1), MAX(Planungsübersicht!I37:Z37)," ")</f>
        <v xml:space="preserve"> </v>
      </c>
    </row>
    <row r="17" spans="2:8">
      <c r="B17" s="114" t="str">
        <f>IF(AND(Planungsübersicht!$E39&gt;1990,TYPE(Planungsübersicht!$E39)=1), Planungsübersicht!C39," ")</f>
        <v xml:space="preserve"> </v>
      </c>
      <c r="C17" s="114" t="str">
        <f>IF(AND(Planungsübersicht!$E39&gt;1990,TYPE(Planungsübersicht!$E39)=1), Planungsübersicht!D39," ")</f>
        <v xml:space="preserve"> </v>
      </c>
      <c r="D17" s="114" t="str">
        <f>IF(AND(Planungsübersicht!$E39&gt;1990,TYPE(Planungsübersicht!$E39)=1), Planungsübersicht!E39," ")</f>
        <v xml:space="preserve"> </v>
      </c>
      <c r="E17" s="115" t="str">
        <f>IF(AND(Planungsübersicht!$E39&gt;1990,TYPE(Planungsübersicht!$E39)=1), Planungsübersicht!F39," ")</f>
        <v xml:space="preserve"> </v>
      </c>
      <c r="F17" s="114" t="str">
        <f>IF(AND(Planungsübersicht!$E39&gt;1990,TYPE(Planungsübersicht!$E39)=1), Planungsübersicht!G39," ")</f>
        <v xml:space="preserve"> </v>
      </c>
      <c r="G17" s="114" t="str">
        <f>IF(AND(Planungsübersicht!$E39&gt;1990,TYPE(Planungsübersicht!$E39)=1), Planungsübersicht!H39," ")</f>
        <v xml:space="preserve"> </v>
      </c>
      <c r="H17" s="114" t="str">
        <f>IF(AND(Planungsübersicht!$E39&gt;1990,TYPE(Planungsübersicht!$E39)=1), MAX(Planungsübersicht!I39:Z39)," ")</f>
        <v xml:space="preserve"> </v>
      </c>
    </row>
    <row r="18" spans="2:8" ht="102">
      <c r="B18" s="114" t="str">
        <f>IF(AND(Planungsübersicht!$E40&gt;1990,TYPE(Planungsübersicht!$E40)=1),Planungsübersicht!C40," ")</f>
        <v>Ü7</v>
      </c>
      <c r="C18" s="114" t="str">
        <f>IF(AND(Planungsübersicht!$E40&gt;1990,TYPE(Planungsübersicht!$E40)=1),Planungsübersicht!D40," ")</f>
        <v>Es werden Schüler-Energie-Experten ausgebildet, die sich um Energiesparen in den Klassen kümmern</v>
      </c>
      <c r="D18" s="114">
        <f>IF(AND(Planungsübersicht!$E40&gt;1990,TYPE(Planungsübersicht!$E40)=1),Planungsübersicht!E40," ")</f>
        <v>2022</v>
      </c>
      <c r="E18" s="115" t="str">
        <f>IF(AND(Planungsübersicht!$E40&gt;1990,TYPE(Planungsübersicht!$E40)=1),Planungsübersicht!F40," ")</f>
        <v>in Umsetzung (Anfang)</v>
      </c>
      <c r="F18" s="114" t="str">
        <f>IF(AND(Planungsübersicht!$E40&gt;1990,TYPE(Planungsübersicht!$E40)=1),Planungsübersicht!G40," ")</f>
        <v>Anneke Scheer</v>
      </c>
      <c r="G18" s="114" t="str">
        <f>IF(AND(Planungsübersicht!$E40&gt;1990,TYPE(Planungsübersicht!$E40)=1),Planungsübersicht!H40," ")</f>
        <v>Energieexperten</v>
      </c>
      <c r="H18" s="114">
        <f>IF(AND(Planungsübersicht!$E40&gt;1990,TYPE(Planungsübersicht!$E40)=1),MAX(Planungsübersicht!I40:Z40)," ")</f>
        <v>0</v>
      </c>
    </row>
    <row r="19" spans="2:8">
      <c r="B19" s="114" t="str">
        <f>IF(AND(Planungsübersicht!$E41&gt;1990,TYPE(Planungsübersicht!$E41)=1),Planungsübersicht!C41," ")</f>
        <v xml:space="preserve"> </v>
      </c>
      <c r="C19" s="114" t="str">
        <f>IF(AND(Planungsübersicht!$E41&gt;1990,TYPE(Planungsübersicht!$E41)=1),Planungsübersicht!D41," ")</f>
        <v xml:space="preserve"> </v>
      </c>
      <c r="D19" s="114" t="str">
        <f>IF(AND(Planungsübersicht!$E41&gt;1990,TYPE(Planungsübersicht!$E41)=1),Planungsübersicht!E41," ")</f>
        <v xml:space="preserve"> </v>
      </c>
      <c r="E19" s="115" t="str">
        <f>IF(AND(Planungsübersicht!$E41&gt;1990,TYPE(Planungsübersicht!$E41)=1),Planungsübersicht!F41," ")</f>
        <v xml:space="preserve"> </v>
      </c>
      <c r="F19" s="114" t="str">
        <f>IF(AND(Planungsübersicht!$E41&gt;1990,TYPE(Planungsübersicht!$E41)=1),Planungsübersicht!G41," ")</f>
        <v xml:space="preserve"> </v>
      </c>
      <c r="G19" s="114" t="str">
        <f>IF(AND(Planungsübersicht!$E41&gt;1990,TYPE(Planungsübersicht!$E41)=1),Planungsübersicht!H41," ")</f>
        <v xml:space="preserve"> </v>
      </c>
      <c r="H19" s="114" t="str">
        <f>IF(AND(Planungsübersicht!$E41&gt;1990,TYPE(Planungsübersicht!$E41)=1),MAX(Planungsübersicht!I41:Z41)," ")</f>
        <v xml:space="preserve"> </v>
      </c>
    </row>
    <row r="20" spans="2:8" ht="89.25">
      <c r="B20" s="114" t="str">
        <f>IF(AND(Planungsübersicht!$E42&gt;1990,TYPE(Planungsübersicht!$E42)=1),Planungsübersicht!C42," ")</f>
        <v>Ü8</v>
      </c>
      <c r="C20" s="114" t="str">
        <f>IF(AND(Planungsübersicht!$E42&gt;1990,TYPE(Planungsübersicht!$E42)=1),Planungsübersicht!D42," ")</f>
        <v>Es wird ein Klima und Energie-Team gegründet, das sich um ressourcensparendes Verhalten kümmert</v>
      </c>
      <c r="D20" s="114">
        <f>IF(AND(Planungsübersicht!$E42&gt;1990,TYPE(Planungsübersicht!$E42)=1),Planungsübersicht!E42," ")</f>
        <v>2021</v>
      </c>
      <c r="E20" s="115" t="str">
        <f>IF(AND(Planungsübersicht!$E42&gt;1990,TYPE(Planungsübersicht!$E42)=1),Planungsübersicht!F42," ")</f>
        <v>umgesetzt</v>
      </c>
      <c r="F20" s="114" t="str">
        <f>IF(AND(Planungsübersicht!$E42&gt;1990,TYPE(Planungsübersicht!$E42)=1),Planungsübersicht!G42," ")</f>
        <v>Projektgruppe</v>
      </c>
      <c r="G20" s="114" t="str">
        <f>IF(AND(Planungsübersicht!$E42&gt;1990,TYPE(Planungsübersicht!$E42)=1),Planungsübersicht!H42," ")</f>
        <v>die Verantwortlichen</v>
      </c>
      <c r="H20" s="114">
        <f>IF(AND(Planungsübersicht!$E42&gt;1990,TYPE(Planungsübersicht!$E42)=1),MAX(Planungsübersicht!I42:Z42)," ")</f>
        <v>0</v>
      </c>
    </row>
    <row r="21" spans="2:8">
      <c r="B21" s="114" t="str">
        <f>IF(AND(Planungsübersicht!$E43&gt;1990,TYPE(Planungsübersicht!$E43)=1),Planungsübersicht!C43," ")</f>
        <v xml:space="preserve"> </v>
      </c>
      <c r="C21" s="114" t="str">
        <f>IF(AND(Planungsübersicht!$E43&gt;1990,TYPE(Planungsübersicht!$E43)=1),Planungsübersicht!D43," ")</f>
        <v xml:space="preserve"> </v>
      </c>
      <c r="D21" s="114" t="str">
        <f>IF(AND(Planungsübersicht!$E43&gt;1990,TYPE(Planungsübersicht!$E43)=1),Planungsübersicht!E43," ")</f>
        <v xml:space="preserve"> </v>
      </c>
      <c r="E21" s="115" t="str">
        <f>IF(AND(Planungsübersicht!$E43&gt;1990,TYPE(Planungsübersicht!$E43)=1),Planungsübersicht!F43," ")</f>
        <v xml:space="preserve"> </v>
      </c>
      <c r="F21" s="114" t="str">
        <f>IF(AND(Planungsübersicht!$E43&gt;1990,TYPE(Planungsübersicht!$E43)=1),Planungsübersicht!G43," ")</f>
        <v xml:space="preserve"> </v>
      </c>
      <c r="G21" s="114" t="str">
        <f>IF(AND(Planungsübersicht!$E43&gt;1990,TYPE(Planungsübersicht!$E43)=1),Planungsübersicht!H43," ")</f>
        <v xml:space="preserve"> </v>
      </c>
      <c r="H21" s="114" t="str">
        <f>IF(AND(Planungsübersicht!$E43&gt;1990,TYPE(Planungsübersicht!$E43)=1),MAX(Planungsübersicht!I43:Z43)," ")</f>
        <v xml:space="preserve"> </v>
      </c>
    </row>
    <row r="22" spans="2:8" ht="114.75">
      <c r="B22" s="114" t="str">
        <f>IF(AND(Planungsübersicht!$E44&gt;1990,TYPE(Planungsübersicht!$E44)=1),Planungsübersicht!C44," ")</f>
        <v>Ü9</v>
      </c>
      <c r="C22" s="114" t="str">
        <f>IF(AND(Planungsübersicht!$E44&gt;1990,TYPE(Planungsübersicht!$E44)=1),Planungsübersicht!D44," ")</f>
        <v>Es werden Hinweise angebracht zu  angemessener Beleuchtung und Umgang mit Strom, Heizen und Lüften und Mülltrennung</v>
      </c>
      <c r="D22" s="114">
        <f>IF(AND(Planungsübersicht!$E44&gt;1990,TYPE(Planungsübersicht!$E44)=1),Planungsübersicht!E44," ")</f>
        <v>2022</v>
      </c>
      <c r="E22" s="115" t="str">
        <f>IF(AND(Planungsübersicht!$E44&gt;1990,TYPE(Planungsübersicht!$E44)=1),Planungsübersicht!F44," ")</f>
        <v>in Umsetzung (Anfang)</v>
      </c>
      <c r="F22" s="114" t="str">
        <f>IF(AND(Planungsübersicht!$E44&gt;1990,TYPE(Planungsübersicht!$E44)=1),Planungsübersicht!G44," ")</f>
        <v>Herr Kast</v>
      </c>
      <c r="G22" s="114" t="str">
        <f>IF(AND(Planungsübersicht!$E44&gt;1990,TYPE(Planungsübersicht!$E44)=1),Planungsübersicht!H44," ")</f>
        <v>Klima-AG</v>
      </c>
      <c r="H22" s="114">
        <f>IF(AND(Planungsübersicht!$E44&gt;1990,TYPE(Planungsübersicht!$E44)=1),MAX(Planungsübersicht!I44:Z44)," ")</f>
        <v>0</v>
      </c>
    </row>
    <row r="23" spans="2:8">
      <c r="B23" s="114" t="str">
        <f>IF(AND(Planungsübersicht!$E45&gt;1990,TYPE(Planungsübersicht!$E45)=1),Planungsübersicht!C45," ")</f>
        <v xml:space="preserve"> </v>
      </c>
      <c r="C23" s="114" t="str">
        <f>IF(AND(Planungsübersicht!$E45&gt;1990,TYPE(Planungsübersicht!$E45)=1),Planungsübersicht!D45," ")</f>
        <v xml:space="preserve"> </v>
      </c>
      <c r="D23" s="114" t="str">
        <f>IF(AND(Planungsübersicht!$E45&gt;1990,TYPE(Planungsübersicht!$E45)=1),Planungsübersicht!E45," ")</f>
        <v xml:space="preserve"> </v>
      </c>
      <c r="E23" s="115" t="str">
        <f>IF(AND(Planungsübersicht!$E45&gt;1990,TYPE(Planungsübersicht!$E45)=1),Planungsübersicht!F45," ")</f>
        <v xml:space="preserve"> </v>
      </c>
      <c r="F23" s="114" t="str">
        <f>IF(AND(Planungsübersicht!$E45&gt;1990,TYPE(Planungsübersicht!$E45)=1),Planungsübersicht!G45," ")</f>
        <v xml:space="preserve"> </v>
      </c>
      <c r="G23" s="114" t="str">
        <f>IF(AND(Planungsübersicht!$E45&gt;1990,TYPE(Planungsübersicht!$E45)=1),Planungsübersicht!H45," ")</f>
        <v xml:space="preserve"> </v>
      </c>
      <c r="H23" s="114" t="str">
        <f>IF(AND(Planungsübersicht!$E45&gt;1990,TYPE(Planungsübersicht!$E45)=1),MAX(Planungsübersicht!I45:Z45)," ")</f>
        <v xml:space="preserve"> </v>
      </c>
    </row>
    <row r="24" spans="2:8" ht="51">
      <c r="B24" s="114" t="str">
        <f>IF(AND(Planungsübersicht!$E46&gt;1990,TYPE(Planungsübersicht!$E46)=1),Planungsübersicht!C46," ")</f>
        <v>Ü10</v>
      </c>
      <c r="C24" s="114" t="str">
        <f>IF(AND(Planungsübersicht!$E46&gt;1990,TYPE(Planungsübersicht!$E46)=1),Planungsübersicht!D46," ")</f>
        <v>Den Schulhof naturnah gestalten</v>
      </c>
      <c r="D24" s="114">
        <f>IF(AND(Planungsübersicht!$E46&gt;1990,TYPE(Planungsübersicht!$E46)=1),Planungsübersicht!E46," ")</f>
        <v>2022</v>
      </c>
      <c r="E24" s="115" t="str">
        <f>IF(AND(Planungsübersicht!$E46&gt;1990,TYPE(Planungsübersicht!$E46)=1),Planungsübersicht!F46," ")</f>
        <v>in Umsetzung (Anfang)</v>
      </c>
      <c r="F24" s="114" t="str">
        <f>IF(AND(Planungsübersicht!$E46&gt;1990,TYPE(Planungsübersicht!$E46)=1),Planungsübersicht!G46," ")</f>
        <v>Herr Kast</v>
      </c>
      <c r="G24" s="114" t="str">
        <f>IF(AND(Planungsübersicht!$E46&gt;1990,TYPE(Planungsübersicht!$E46)=1),Planungsübersicht!H46," ")</f>
        <v>Garten-AG, Klima-AG, zukünftig Kooperation mit Biologie-Fachschaft</v>
      </c>
      <c r="H24" s="114">
        <f>IF(AND(Planungsübersicht!$E46&gt;1990,TYPE(Planungsübersicht!$E46)=1),MAX(Planungsübersicht!I46:Z46)," ")</f>
        <v>0</v>
      </c>
    </row>
    <row r="25" spans="2:8">
      <c r="B25" s="114" t="str">
        <f>IF(AND(Planungsübersicht!$E47&gt;1990,TYPE(Planungsübersicht!$E47)=1),Planungsübersicht!C47," ")</f>
        <v xml:space="preserve"> </v>
      </c>
      <c r="C25" s="114" t="str">
        <f>IF(AND(Planungsübersicht!$E47&gt;1990,TYPE(Planungsübersicht!$E47)=1),Planungsübersicht!D47," ")</f>
        <v xml:space="preserve"> </v>
      </c>
      <c r="D25" s="114" t="str">
        <f>IF(AND(Planungsübersicht!$E47&gt;1990,TYPE(Planungsübersicht!$E47)=1),Planungsübersicht!E47," ")</f>
        <v xml:space="preserve"> </v>
      </c>
      <c r="E25" s="115" t="str">
        <f>IF(AND(Planungsübersicht!$E47&gt;1990,TYPE(Planungsübersicht!$E47)=1),Planungsübersicht!F47," ")</f>
        <v xml:space="preserve"> </v>
      </c>
      <c r="F25" s="114" t="str">
        <f>IF(AND(Planungsübersicht!$E47&gt;1990,TYPE(Planungsübersicht!$E47)=1),Planungsübersicht!G47," ")</f>
        <v xml:space="preserve"> </v>
      </c>
      <c r="G25" s="114" t="str">
        <f>IF(AND(Planungsübersicht!$E47&gt;1990,TYPE(Planungsübersicht!$E47)=1),Planungsübersicht!H47," ")</f>
        <v xml:space="preserve"> </v>
      </c>
      <c r="H25" s="114" t="str">
        <f>IF(AND(Planungsübersicht!$E47&gt;1990,TYPE(Planungsübersicht!$E47)=1),MAX(Planungsübersicht!I47:Z47)," ")</f>
        <v xml:space="preserve"> </v>
      </c>
    </row>
    <row r="26" spans="2:8" ht="76.5">
      <c r="B26" s="114" t="str">
        <f>IF(AND(Planungsübersicht!$E48&gt;1990,TYPE(Planungsübersicht!$E48)=1),Planungsübersicht!C48," ")</f>
        <v>Ü11</v>
      </c>
      <c r="C26" s="114" t="str">
        <f>IF(AND(Planungsübersicht!$E48&gt;1990,TYPE(Planungsübersicht!$E48)=1),Planungsübersicht!D48," ")</f>
        <v>Es wird ein Second-Hand Flohmarkt unter dem Motto Klimaschutz veranstaltet</v>
      </c>
      <c r="D26" s="114">
        <f>IF(AND(Planungsübersicht!$E48&gt;1990,TYPE(Planungsübersicht!$E48)=1),Planungsübersicht!E48," ")</f>
        <v>2022</v>
      </c>
      <c r="E26" s="115" t="str">
        <f>IF(AND(Planungsübersicht!$E48&gt;1990,TYPE(Planungsübersicht!$E48)=1),Planungsübersicht!F48," ")</f>
        <v>umgesetzt</v>
      </c>
      <c r="F26" s="114" t="str">
        <f>IF(AND(Planungsübersicht!$E48&gt;1990,TYPE(Planungsübersicht!$E48)=1),Planungsübersicht!G48," ")</f>
        <v>Herr Kast</v>
      </c>
      <c r="G26" s="114" t="str">
        <f>IF(AND(Planungsübersicht!$E48&gt;1990,TYPE(Planungsübersicht!$E48)=1),Planungsübersicht!H48," ")</f>
        <v>Klima-AG der Schüler*innen</v>
      </c>
      <c r="H26" s="114">
        <f>IF(AND(Planungsübersicht!$E48&gt;1990,TYPE(Planungsübersicht!$E48)=1),MAX(Planungsübersicht!I48:Z48)," ")</f>
        <v>0</v>
      </c>
    </row>
    <row r="27" spans="2:8">
      <c r="B27" s="114" t="str">
        <f>IF(AND(Planungsübersicht!$E49&gt;1990,TYPE(Planungsübersicht!$E49)=1),Planungsübersicht!C49," ")</f>
        <v xml:space="preserve"> </v>
      </c>
      <c r="C27" s="114" t="str">
        <f>IF(AND(Planungsübersicht!$E49&gt;1990,TYPE(Planungsübersicht!$E49)=1),Planungsübersicht!D49," ")</f>
        <v xml:space="preserve"> </v>
      </c>
      <c r="D27" s="114" t="str">
        <f>IF(AND(Planungsübersicht!$E49&gt;1990,TYPE(Planungsübersicht!$E49)=1),Planungsübersicht!E49," ")</f>
        <v xml:space="preserve"> </v>
      </c>
      <c r="E27" s="115" t="str">
        <f>IF(AND(Planungsübersicht!$E49&gt;1990,TYPE(Planungsübersicht!$E49)=1),Planungsübersicht!F49," ")</f>
        <v xml:space="preserve"> </v>
      </c>
      <c r="F27" s="114" t="str">
        <f>IF(AND(Planungsübersicht!$E49&gt;1990,TYPE(Planungsübersicht!$E49)=1),Planungsübersicht!G49," ")</f>
        <v xml:space="preserve"> </v>
      </c>
      <c r="G27" s="114" t="str">
        <f>IF(AND(Planungsübersicht!$E49&gt;1990,TYPE(Planungsübersicht!$E49)=1),Planungsübersicht!H49," ")</f>
        <v xml:space="preserve"> </v>
      </c>
      <c r="H27" s="114" t="str">
        <f>IF(AND(Planungsübersicht!$E49&gt;1990,TYPE(Planungsübersicht!$E49)=1),MAX(Planungsübersicht!I49:Z49)," ")</f>
        <v xml:space="preserve"> </v>
      </c>
    </row>
    <row r="28" spans="2:8" ht="51">
      <c r="B28" s="114" t="str">
        <f>IF(AND(Planungsübersicht!$E50&gt;1990,TYPE(Planungsübersicht!$E50)=1),Planungsübersicht!C50," ")</f>
        <v>Ü12</v>
      </c>
      <c r="C28" s="114" t="str">
        <f>IF(AND(Planungsübersicht!$E50&gt;1990,TYPE(Planungsübersicht!$E50)=1),Planungsübersicht!D50," ")</f>
        <v>Einrichtung eines Wahlpflichtfaches mit BNE-Schwerpunkt</v>
      </c>
      <c r="D28" s="114">
        <f>IF(AND(Planungsübersicht!$E50&gt;1990,TYPE(Planungsübersicht!$E50)=1),Planungsübersicht!E50," ")</f>
        <v>2028</v>
      </c>
      <c r="E28" s="115" t="str">
        <f>IF(AND(Planungsübersicht!$E50&gt;1990,TYPE(Planungsübersicht!$E50)=1),Planungsübersicht!F50," ")</f>
        <v>zukünftiger Termin</v>
      </c>
      <c r="F28" s="114" t="str">
        <f>IF(AND(Planungsübersicht!$E50&gt;1990,TYPE(Planungsübersicht!$E50)=1),Planungsübersicht!G50," ")</f>
        <v>Schulleitung</v>
      </c>
      <c r="G28" s="114" t="str">
        <f>IF(AND(Planungsübersicht!$E50&gt;1990,TYPE(Planungsübersicht!$E50)=1),Planungsübersicht!H50," ")</f>
        <v>Mittelstufenkoordination, Umweltbeauftragter</v>
      </c>
      <c r="H28" s="114">
        <f>IF(AND(Planungsübersicht!$E50&gt;1990,TYPE(Planungsübersicht!$E50)=1),MAX(Planungsübersicht!I50:Z50)," ")</f>
        <v>0</v>
      </c>
    </row>
    <row r="29" spans="2:8">
      <c r="B29" s="114" t="str">
        <f>IF(AND(Planungsübersicht!$E51&gt;1990,TYPE(Planungsübersicht!$E51)=1),Planungsübersicht!C51," ")</f>
        <v xml:space="preserve"> </v>
      </c>
      <c r="C29" s="114" t="str">
        <f>IF(AND(Planungsübersicht!$E51&gt;1990,TYPE(Planungsübersicht!$E51)=1),Planungsübersicht!D51," ")</f>
        <v xml:space="preserve"> </v>
      </c>
      <c r="D29" s="114" t="str">
        <f>IF(AND(Planungsübersicht!$E51&gt;1990,TYPE(Planungsübersicht!$E51)=1),Planungsübersicht!E51," ")</f>
        <v xml:space="preserve"> </v>
      </c>
      <c r="E29" s="115" t="str">
        <f>IF(AND(Planungsübersicht!$E51&gt;1990,TYPE(Planungsübersicht!$E51)=1),Planungsübersicht!F51," ")</f>
        <v xml:space="preserve"> </v>
      </c>
      <c r="F29" s="114" t="str">
        <f>IF(AND(Planungsübersicht!$E51&gt;1990,TYPE(Planungsübersicht!$E51)=1),Planungsübersicht!G51," ")</f>
        <v xml:space="preserve"> </v>
      </c>
      <c r="G29" s="114" t="str">
        <f>IF(AND(Planungsübersicht!$E51&gt;1990,TYPE(Planungsübersicht!$E51)=1),Planungsübersicht!H51," ")</f>
        <v xml:space="preserve"> </v>
      </c>
      <c r="H29" s="114" t="str">
        <f>IF(AND(Planungsübersicht!$E51&gt;1990,TYPE(Planungsübersicht!$E51)=1),MAX(Planungsübersicht!I51:Z51)," ")</f>
        <v xml:space="preserve"> </v>
      </c>
    </row>
    <row r="30" spans="2:8">
      <c r="B30" s="114" t="str">
        <f>IF(AND(Planungsübersicht!$E52&gt;1990,TYPE(Planungsübersicht!$E52)=1),Planungsübersicht!C52," ")</f>
        <v xml:space="preserve"> </v>
      </c>
      <c r="C30" s="114" t="str">
        <f>IF(AND(Planungsübersicht!$E52&gt;1990,TYPE(Planungsübersicht!$E52)=1),Planungsübersicht!D52," ")</f>
        <v xml:space="preserve"> </v>
      </c>
      <c r="D30" s="114" t="str">
        <f>IF(AND(Planungsübersicht!$E52&gt;1990,TYPE(Planungsübersicht!$E52)=1),Planungsübersicht!E52," ")</f>
        <v xml:space="preserve"> </v>
      </c>
      <c r="E30" s="115" t="str">
        <f>IF(AND(Planungsübersicht!$E52&gt;1990,TYPE(Planungsübersicht!$E52)=1),Planungsübersicht!F52," ")</f>
        <v xml:space="preserve"> </v>
      </c>
      <c r="F30" s="114" t="str">
        <f>IF(AND(Planungsübersicht!$E52&gt;1990,TYPE(Planungsübersicht!$E52)=1),Planungsübersicht!G52," ")</f>
        <v xml:space="preserve"> </v>
      </c>
      <c r="G30" s="114" t="str">
        <f>IF(AND(Planungsübersicht!$E52&gt;1990,TYPE(Planungsübersicht!$E52)=1),Planungsübersicht!H52," ")</f>
        <v xml:space="preserve"> </v>
      </c>
      <c r="H30" s="114" t="str">
        <f>IF(AND(Planungsübersicht!$E52&gt;1990,TYPE(Planungsübersicht!$E52)=1),MAX(Planungsübersicht!I52:Z52)," ")</f>
        <v xml:space="preserve"> </v>
      </c>
    </row>
    <row r="31" spans="2:8">
      <c r="B31" s="114" t="str">
        <f>IF(AND(Planungsübersicht!$E53&gt;1990,TYPE(Planungsübersicht!$E53)=1),Planungsübersicht!C53," ")</f>
        <v xml:space="preserve"> </v>
      </c>
      <c r="C31" s="114" t="str">
        <f>IF(AND(Planungsübersicht!$E53&gt;1990,TYPE(Planungsübersicht!$E53)=1),Planungsübersicht!D53," ")</f>
        <v xml:space="preserve"> </v>
      </c>
      <c r="D31" s="114" t="str">
        <f>IF(AND(Planungsübersicht!$E53&gt;1990,TYPE(Planungsübersicht!$E53)=1),Planungsübersicht!E53," ")</f>
        <v xml:space="preserve"> </v>
      </c>
      <c r="E31" s="115" t="str">
        <f>IF(AND(Planungsübersicht!$E53&gt;1990,TYPE(Planungsübersicht!$E53)=1),Planungsübersicht!F53," ")</f>
        <v xml:space="preserve"> </v>
      </c>
      <c r="F31" s="114" t="str">
        <f>IF(AND(Planungsübersicht!$E53&gt;1990,TYPE(Planungsübersicht!$E53)=1),Planungsübersicht!G53," ")</f>
        <v xml:space="preserve"> </v>
      </c>
      <c r="G31" s="114" t="str">
        <f>IF(AND(Planungsübersicht!$E53&gt;1990,TYPE(Planungsübersicht!$E53)=1),Planungsübersicht!H53," ")</f>
        <v xml:space="preserve"> </v>
      </c>
      <c r="H31" s="114" t="str">
        <f>IF(AND(Planungsübersicht!$E53&gt;1990,TYPE(Planungsübersicht!$E53)=1),MAX(Planungsübersicht!I53:Z53)," ")</f>
        <v xml:space="preserve"> </v>
      </c>
    </row>
    <row r="32" spans="2:8">
      <c r="B32" s="114" t="str">
        <f>IF(AND(Planungsübersicht!$E54&gt;1990,TYPE(Planungsübersicht!$E54)=1),Planungsübersicht!C54," ")</f>
        <v xml:space="preserve"> </v>
      </c>
      <c r="C32" s="114" t="str">
        <f>IF(AND(Planungsübersicht!$E54&gt;1990,TYPE(Planungsübersicht!$E54)=1),Planungsübersicht!D54," ")</f>
        <v xml:space="preserve"> </v>
      </c>
      <c r="D32" s="114" t="str">
        <f>IF(AND(Planungsübersicht!$E54&gt;1990,TYPE(Planungsübersicht!$E54)=1),Planungsübersicht!E54," ")</f>
        <v xml:space="preserve"> </v>
      </c>
      <c r="E32" s="115" t="str">
        <f>IF(AND(Planungsübersicht!$E54&gt;1990,TYPE(Planungsübersicht!$E54)=1),Planungsübersicht!F54," ")</f>
        <v xml:space="preserve"> </v>
      </c>
      <c r="F32" s="114" t="str">
        <f>IF(AND(Planungsübersicht!$E54&gt;1990,TYPE(Planungsübersicht!$E54)=1),Planungsübersicht!G54," ")</f>
        <v xml:space="preserve"> </v>
      </c>
      <c r="G32" s="114" t="str">
        <f>IF(AND(Planungsübersicht!$E54&gt;1990,TYPE(Planungsübersicht!$E54)=1),Planungsübersicht!H54," ")</f>
        <v xml:space="preserve"> </v>
      </c>
      <c r="H32" s="114" t="str">
        <f>IF(AND(Planungsübersicht!$E54&gt;1990,TYPE(Planungsübersicht!$E54)=1),MAX(Planungsübersicht!I54:Z54)," ")</f>
        <v xml:space="preserve"> </v>
      </c>
    </row>
    <row r="33" spans="2:8">
      <c r="B33" s="114" t="str">
        <f>IF(AND(Planungsübersicht!$E55&gt;1990,TYPE(Planungsübersicht!$E55)=1),Planungsübersicht!C55," ")</f>
        <v xml:space="preserve"> </v>
      </c>
      <c r="C33" s="114" t="str">
        <f>IF(AND(Planungsübersicht!$E55&gt;1990,TYPE(Planungsübersicht!$E55)=1),Planungsübersicht!D55," ")</f>
        <v xml:space="preserve"> </v>
      </c>
      <c r="D33" s="114" t="str">
        <f>IF(AND(Planungsübersicht!$E55&gt;1990,TYPE(Planungsübersicht!$E55)=1),Planungsübersicht!E55," ")</f>
        <v xml:space="preserve"> </v>
      </c>
      <c r="E33" s="115" t="str">
        <f>IF(AND(Planungsübersicht!$E55&gt;1990,TYPE(Planungsübersicht!$E55)=1),Planungsübersicht!F55," ")</f>
        <v xml:space="preserve"> </v>
      </c>
      <c r="F33" s="114" t="str">
        <f>IF(AND(Planungsübersicht!$E55&gt;1990,TYPE(Planungsübersicht!$E55)=1),Planungsübersicht!G55," ")</f>
        <v xml:space="preserve"> </v>
      </c>
      <c r="G33" s="114" t="str">
        <f>IF(AND(Planungsübersicht!$E55&gt;1990,TYPE(Planungsübersicht!$E55)=1),Planungsübersicht!H55," ")</f>
        <v xml:space="preserve"> </v>
      </c>
      <c r="H33" s="114" t="str">
        <f>IF(AND(Planungsübersicht!$E55&gt;1990,TYPE(Planungsübersicht!$E55)=1),MAX(Planungsübersicht!I55:Z55)," ")</f>
        <v xml:space="preserve"> </v>
      </c>
    </row>
    <row r="34" spans="2:8">
      <c r="B34" s="114" t="str">
        <f>IF(AND(Planungsübersicht!$E56&gt;1990,TYPE(Planungsübersicht!$E56)=1),Planungsübersicht!C56," ")</f>
        <v xml:space="preserve"> </v>
      </c>
      <c r="C34" s="114" t="str">
        <f>IF(AND(Planungsübersicht!$E56&gt;1990,TYPE(Planungsübersicht!$E56)=1),Planungsübersicht!D56," ")</f>
        <v xml:space="preserve"> </v>
      </c>
      <c r="D34" s="114" t="str">
        <f>IF(AND(Planungsübersicht!$E56&gt;1990,TYPE(Planungsübersicht!$E56)=1),Planungsübersicht!E56," ")</f>
        <v xml:space="preserve"> </v>
      </c>
      <c r="E34" s="115" t="str">
        <f>IF(AND(Planungsübersicht!$E56&gt;1990,TYPE(Planungsübersicht!$E56)=1),Planungsübersicht!F56," ")</f>
        <v xml:space="preserve"> </v>
      </c>
      <c r="F34" s="114" t="str">
        <f>IF(AND(Planungsübersicht!$E56&gt;1990,TYPE(Planungsübersicht!$E56)=1),Planungsübersicht!G56," ")</f>
        <v xml:space="preserve"> </v>
      </c>
      <c r="G34" s="114" t="str">
        <f>IF(AND(Planungsübersicht!$E56&gt;1990,TYPE(Planungsübersicht!$E56)=1),Planungsübersicht!H56," ")</f>
        <v xml:space="preserve"> </v>
      </c>
      <c r="H34" s="114" t="str">
        <f>IF(AND(Planungsübersicht!$E56&gt;1990,TYPE(Planungsübersicht!$E56)=1),MAX(Planungsübersicht!I56:Z56)," ")</f>
        <v xml:space="preserve"> </v>
      </c>
    </row>
    <row r="35" spans="2:8">
      <c r="B35" s="114" t="str">
        <f>IF(AND(Planungsübersicht!$E57&gt;1990,TYPE(Planungsübersicht!$E57)=1),Planungsübersicht!C57," ")</f>
        <v xml:space="preserve"> </v>
      </c>
      <c r="C35" s="114" t="str">
        <f>IF(AND(Planungsübersicht!$E57&gt;1990,TYPE(Planungsübersicht!$E57)=1),Planungsübersicht!D57," ")</f>
        <v xml:space="preserve"> </v>
      </c>
      <c r="D35" s="114" t="str">
        <f>IF(AND(Planungsübersicht!$E57&gt;1990,TYPE(Planungsübersicht!$E57)=1),Planungsübersicht!E57," ")</f>
        <v xml:space="preserve"> </v>
      </c>
      <c r="E35" s="115" t="str">
        <f>IF(AND(Planungsübersicht!$E57&gt;1990,TYPE(Planungsübersicht!$E57)=1),Planungsübersicht!F57," ")</f>
        <v xml:space="preserve"> </v>
      </c>
      <c r="F35" s="114" t="str">
        <f>IF(AND(Planungsübersicht!$E57&gt;1990,TYPE(Planungsübersicht!$E57)=1),Planungsübersicht!G57," ")</f>
        <v xml:space="preserve"> </v>
      </c>
      <c r="G35" s="114" t="str">
        <f>IF(AND(Planungsübersicht!$E57&gt;1990,TYPE(Planungsübersicht!$E57)=1),Planungsübersicht!H57," ")</f>
        <v xml:space="preserve"> </v>
      </c>
      <c r="H35" s="114" t="str">
        <f>IF(AND(Planungsübersicht!$E57&gt;1990,TYPE(Planungsübersicht!$E57)=1),MAX(Planungsübersicht!I57:Z57)," ")</f>
        <v xml:space="preserve"> </v>
      </c>
    </row>
    <row r="36" spans="2:8">
      <c r="B36" s="114" t="str">
        <f>IF(AND(Planungsübersicht!$E58&gt;1990,TYPE(Planungsübersicht!$E58)=1),Planungsübersicht!C58," ")</f>
        <v xml:space="preserve"> </v>
      </c>
      <c r="C36" s="114" t="str">
        <f>IF(AND(Planungsübersicht!$E58&gt;1990,TYPE(Planungsübersicht!$E58)=1),Planungsübersicht!D58," ")</f>
        <v xml:space="preserve"> </v>
      </c>
      <c r="D36" s="114" t="str">
        <f>IF(AND(Planungsübersicht!$E58&gt;1990,TYPE(Planungsübersicht!$E58)=1),Planungsübersicht!E58," ")</f>
        <v xml:space="preserve"> </v>
      </c>
      <c r="E36" s="115" t="str">
        <f>IF(AND(Planungsübersicht!$E58&gt;1990,TYPE(Planungsübersicht!$E58)=1),Planungsübersicht!F58," ")</f>
        <v xml:space="preserve"> </v>
      </c>
      <c r="F36" s="114" t="str">
        <f>IF(AND(Planungsübersicht!$E58&gt;1990,TYPE(Planungsübersicht!$E58)=1),Planungsübersicht!G58," ")</f>
        <v xml:space="preserve"> </v>
      </c>
      <c r="G36" s="114" t="str">
        <f>IF(AND(Planungsübersicht!$E58&gt;1990,TYPE(Planungsübersicht!$E58)=1),Planungsübersicht!H58," ")</f>
        <v xml:space="preserve"> </v>
      </c>
      <c r="H36" s="114" t="str">
        <f>IF(AND(Planungsübersicht!$E58&gt;1990,TYPE(Planungsübersicht!$E58)=1),MAX(Planungsübersicht!I58:Z58)," ")</f>
        <v xml:space="preserve"> </v>
      </c>
    </row>
    <row r="37" spans="2:8">
      <c r="B37" s="114" t="str">
        <f>IF(AND(Planungsübersicht!$E59&gt;1990,TYPE(Planungsübersicht!$E59)=1),Planungsübersicht!C59," ")</f>
        <v xml:space="preserve"> </v>
      </c>
      <c r="C37" s="114" t="str">
        <f>IF(AND(Planungsübersicht!$E59&gt;1990,TYPE(Planungsübersicht!$E59)=1),Planungsübersicht!D59," ")</f>
        <v xml:space="preserve"> </v>
      </c>
      <c r="D37" s="114" t="str">
        <f>IF(AND(Planungsübersicht!$E59&gt;1990,TYPE(Planungsübersicht!$E59)=1),Planungsübersicht!E59," ")</f>
        <v xml:space="preserve"> </v>
      </c>
      <c r="E37" s="115" t="str">
        <f>IF(AND(Planungsübersicht!$E59&gt;1990,TYPE(Planungsübersicht!$E59)=1),Planungsübersicht!F59," ")</f>
        <v xml:space="preserve"> </v>
      </c>
      <c r="F37" s="114" t="str">
        <f>IF(AND(Planungsübersicht!$E59&gt;1990,TYPE(Planungsübersicht!$E59)=1),Planungsübersicht!G59," ")</f>
        <v xml:space="preserve"> </v>
      </c>
      <c r="G37" s="114" t="str">
        <f>IF(AND(Planungsübersicht!$E59&gt;1990,TYPE(Planungsübersicht!$E59)=1),Planungsübersicht!H59," ")</f>
        <v xml:space="preserve"> </v>
      </c>
      <c r="H37" s="114" t="str">
        <f>IF(AND(Planungsübersicht!$E59&gt;1990,TYPE(Planungsübersicht!$E59)=1),MAX(Planungsübersicht!I59:Z59)," ")</f>
        <v xml:space="preserve"> </v>
      </c>
    </row>
    <row r="38" spans="2:8">
      <c r="B38" s="114" t="str">
        <f>IF(AND(Planungsübersicht!$E60&gt;1990,TYPE(Planungsübersicht!$E60)=1),Planungsübersicht!C60," ")</f>
        <v xml:space="preserve"> </v>
      </c>
      <c r="C38" s="114" t="str">
        <f>IF(AND(Planungsübersicht!$E60&gt;1990,TYPE(Planungsübersicht!$E60)=1),Planungsübersicht!D60," ")</f>
        <v xml:space="preserve"> </v>
      </c>
      <c r="D38" s="114" t="str">
        <f>IF(AND(Planungsübersicht!$E60&gt;1990,TYPE(Planungsübersicht!$E60)=1),Planungsübersicht!E60," ")</f>
        <v xml:space="preserve"> </v>
      </c>
      <c r="E38" s="115" t="str">
        <f>IF(AND(Planungsübersicht!$E60&gt;1990,TYPE(Planungsübersicht!$E60)=1),Planungsübersicht!F60," ")</f>
        <v xml:space="preserve"> </v>
      </c>
      <c r="F38" s="114" t="str">
        <f>IF(AND(Planungsübersicht!$E60&gt;1990,TYPE(Planungsübersicht!$E60)=1),Planungsübersicht!G60," ")</f>
        <v xml:space="preserve"> </v>
      </c>
      <c r="G38" s="114" t="str">
        <f>IF(AND(Planungsübersicht!$E60&gt;1990,TYPE(Planungsübersicht!$E60)=1),Planungsübersicht!H60," ")</f>
        <v xml:space="preserve"> </v>
      </c>
      <c r="H38" s="114" t="str">
        <f>IF(AND(Planungsübersicht!$E60&gt;1990,TYPE(Planungsübersicht!$E60)=1),MAX(Planungsübersicht!I60:Z60)," ")</f>
        <v xml:space="preserve"> </v>
      </c>
    </row>
    <row r="39" spans="2:8">
      <c r="B39" s="114" t="str">
        <f>IF(AND(Planungsübersicht!$E61&gt;1990,TYPE(Planungsübersicht!$E61)=1),Planungsübersicht!C61," ")</f>
        <v xml:space="preserve"> </v>
      </c>
      <c r="C39" s="114" t="str">
        <f>IF(AND(Planungsübersicht!$E61&gt;1990,TYPE(Planungsübersicht!$E61)=1),Planungsübersicht!D61," ")</f>
        <v xml:space="preserve"> </v>
      </c>
      <c r="D39" s="114" t="str">
        <f>IF(AND(Planungsübersicht!$E61&gt;1990,TYPE(Planungsübersicht!$E61)=1),Planungsübersicht!E61," ")</f>
        <v xml:space="preserve"> </v>
      </c>
      <c r="E39" s="115" t="str">
        <f>IF(AND(Planungsübersicht!$E61&gt;1990,TYPE(Planungsübersicht!$E61)=1),Planungsübersicht!F61," ")</f>
        <v xml:space="preserve"> </v>
      </c>
      <c r="F39" s="114" t="str">
        <f>IF(AND(Planungsübersicht!$E61&gt;1990,TYPE(Planungsübersicht!$E61)=1),Planungsübersicht!G61," ")</f>
        <v xml:space="preserve"> </v>
      </c>
      <c r="G39" s="114" t="str">
        <f>IF(AND(Planungsübersicht!$E61&gt;1990,TYPE(Planungsübersicht!$E61)=1),Planungsübersicht!H61," ")</f>
        <v xml:space="preserve"> </v>
      </c>
      <c r="H39" s="114" t="str">
        <f>IF(AND(Planungsübersicht!$E61&gt;1990,TYPE(Planungsübersicht!$E61)=1),MAX(Planungsübersicht!I61:Z61)," ")</f>
        <v xml:space="preserve"> </v>
      </c>
    </row>
    <row r="40" spans="2:8">
      <c r="B40" s="114" t="str">
        <f>IF(AND(Planungsübersicht!$E62&gt;1990,TYPE(Planungsübersicht!$E62)=1),Planungsübersicht!C62," ")</f>
        <v xml:space="preserve"> </v>
      </c>
      <c r="C40" s="114" t="str">
        <f>IF(AND(Planungsübersicht!$E62&gt;1990,TYPE(Planungsübersicht!$E62)=1),Planungsübersicht!D62," ")</f>
        <v xml:space="preserve"> </v>
      </c>
      <c r="D40" s="114" t="str">
        <f>IF(AND(Planungsübersicht!$E62&gt;1990,TYPE(Planungsübersicht!$E62)=1),Planungsübersicht!E62," ")</f>
        <v xml:space="preserve"> </v>
      </c>
      <c r="E40" s="115" t="str">
        <f>IF(AND(Planungsübersicht!$E62&gt;1990,TYPE(Planungsübersicht!$E62)=1),Planungsübersicht!F62," ")</f>
        <v xml:space="preserve"> </v>
      </c>
      <c r="F40" s="114" t="str">
        <f>IF(AND(Planungsübersicht!$E62&gt;1990,TYPE(Planungsübersicht!$E62)=1),Planungsübersicht!G62," ")</f>
        <v xml:space="preserve"> </v>
      </c>
      <c r="G40" s="114" t="str">
        <f>IF(AND(Planungsübersicht!$E62&gt;1990,TYPE(Planungsübersicht!$E62)=1),Planungsübersicht!H62," ")</f>
        <v xml:space="preserve"> </v>
      </c>
      <c r="H40" s="114" t="str">
        <f>IF(AND(Planungsübersicht!$E62&gt;1990,TYPE(Planungsübersicht!$E62)=1),MAX(Planungsübersicht!I62:Z62)," ")</f>
        <v xml:space="preserve"> </v>
      </c>
    </row>
    <row r="41" spans="2:8">
      <c r="B41" s="114" t="str">
        <f>IF(AND(Planungsübersicht!$E63&gt;1990,TYPE(Planungsübersicht!$E63)=1),Planungsübersicht!C63," ")</f>
        <v xml:space="preserve"> </v>
      </c>
      <c r="C41" s="114" t="str">
        <f>IF(AND(Planungsübersicht!$E63&gt;1990,TYPE(Planungsübersicht!$E63)=1),Planungsübersicht!D63," ")</f>
        <v xml:space="preserve"> </v>
      </c>
      <c r="D41" s="114" t="str">
        <f>IF(AND(Planungsübersicht!$E63&gt;1990,TYPE(Planungsübersicht!$E63)=1),Planungsübersicht!E63," ")</f>
        <v xml:space="preserve"> </v>
      </c>
      <c r="E41" s="115" t="str">
        <f>IF(AND(Planungsübersicht!$E63&gt;1990,TYPE(Planungsübersicht!$E63)=1),Planungsübersicht!F63," ")</f>
        <v xml:space="preserve"> </v>
      </c>
      <c r="F41" s="114" t="str">
        <f>IF(AND(Planungsübersicht!$E63&gt;1990,TYPE(Planungsübersicht!$E63)=1),Planungsübersicht!G63," ")</f>
        <v xml:space="preserve"> </v>
      </c>
      <c r="G41" s="114" t="str">
        <f>IF(AND(Planungsübersicht!$E63&gt;1990,TYPE(Planungsübersicht!$E63)=1),Planungsübersicht!H63," ")</f>
        <v xml:space="preserve"> </v>
      </c>
      <c r="H41" s="114" t="str">
        <f>IF(AND(Planungsübersicht!$E63&gt;1990,TYPE(Planungsübersicht!$E63)=1),MAX(Planungsübersicht!I63:Z63)," ")</f>
        <v xml:space="preserve"> </v>
      </c>
    </row>
    <row r="42" spans="2:8" ht="76.5">
      <c r="B42" s="114" t="str">
        <f>IF(AND(Planungsübersicht!$E64&gt;1990,TYPE(Planungsübersicht!$E64)=1),Planungsübersicht!C64," ")</f>
        <v>W1</v>
      </c>
      <c r="C42" s="114" t="str">
        <f>IF(AND(Planungsübersicht!$E64&gt;1990,TYPE(Planungsübersicht!$E64)=1),Planungsübersicht!D64," ")</f>
        <v>Die Temperaturen in allen Räumen werden regelmäßig geprüft.</v>
      </c>
      <c r="D42" s="114">
        <f>IF(AND(Planungsübersicht!$E64&gt;1990,TYPE(Planungsübersicht!$E64)=1),Planungsübersicht!E64," ")</f>
        <v>2022</v>
      </c>
      <c r="E42" s="115" t="str">
        <f>IF(AND(Planungsübersicht!$E64&gt;1990,TYPE(Planungsübersicht!$E64)=1),Planungsübersicht!F64," ")</f>
        <v>in Umsetzung (Anfang)</v>
      </c>
      <c r="F42" s="114" t="str">
        <f>IF(AND(Planungsübersicht!$E64&gt;1990,TYPE(Planungsübersicht!$E64)=1),Planungsübersicht!G64," ")</f>
        <v xml:space="preserve">Anneke Scheer </v>
      </c>
      <c r="G42" s="114" t="str">
        <f>IF(AND(Planungsübersicht!$E64&gt;1990,TYPE(Planungsübersicht!$E64)=1),Planungsübersicht!H64," ")</f>
        <v>Energieexperten, Hausmeisterei</v>
      </c>
      <c r="H42" s="114">
        <f>IF(AND(Planungsübersicht!$E64&gt;1990,TYPE(Planungsübersicht!$E64)=1),MAX(Planungsübersicht!I64:Z64)," ")</f>
        <v>0</v>
      </c>
    </row>
    <row r="43" spans="2:8">
      <c r="B43" s="114" t="str">
        <f>IF(AND(Planungsübersicht!$E65&gt;1990,TYPE(Planungsübersicht!$E65)=1),Planungsübersicht!C65," ")</f>
        <v xml:space="preserve"> </v>
      </c>
      <c r="C43" s="114" t="str">
        <f>IF(AND(Planungsübersicht!$E65&gt;1990,TYPE(Planungsübersicht!$E65)=1),Planungsübersicht!D65," ")</f>
        <v xml:space="preserve"> </v>
      </c>
      <c r="D43" s="114" t="str">
        <f>IF(AND(Planungsübersicht!$E65&gt;1990,TYPE(Planungsübersicht!$E65)=1),Planungsübersicht!E65," ")</f>
        <v xml:space="preserve"> </v>
      </c>
      <c r="E43" s="115" t="str">
        <f>IF(AND(Planungsübersicht!$E65&gt;1990,TYPE(Planungsübersicht!$E65)=1),Planungsübersicht!F65," ")</f>
        <v xml:space="preserve"> </v>
      </c>
      <c r="F43" s="114" t="str">
        <f>IF(AND(Planungsübersicht!$E65&gt;1990,TYPE(Planungsübersicht!$E65)=1),Planungsübersicht!G65," ")</f>
        <v xml:space="preserve"> </v>
      </c>
      <c r="G43" s="114" t="str">
        <f>IF(AND(Planungsübersicht!$E65&gt;1990,TYPE(Planungsübersicht!$E65)=1),Planungsübersicht!H65," ")</f>
        <v xml:space="preserve"> </v>
      </c>
      <c r="H43" s="114" t="str">
        <f>IF(AND(Planungsübersicht!$E65&gt;1990,TYPE(Planungsübersicht!$E65)=1),MAX(Planungsübersicht!I65:Z65)," ")</f>
        <v xml:space="preserve"> </v>
      </c>
    </row>
    <row r="44" spans="2:8" ht="76.5">
      <c r="B44" s="114" t="str">
        <f>IF(AND(Planungsübersicht!$E66&gt;1990,TYPE(Planungsübersicht!$E66)=1),Planungsübersicht!C66," ")</f>
        <v>W2</v>
      </c>
      <c r="C44" s="114" t="str">
        <f>IF(AND(Planungsübersicht!$E66&gt;1990,TYPE(Planungsübersicht!$E66)=1),Planungsübersicht!D66," ")</f>
        <v>Thermostate in den Klassen werden ca. zwischen Stufe 1 und 3 begrenzt</v>
      </c>
      <c r="D44" s="114">
        <f>IF(AND(Planungsübersicht!$E66&gt;1990,TYPE(Planungsübersicht!$E66)=1),Planungsübersicht!E66," ")</f>
        <v>2022</v>
      </c>
      <c r="E44" s="115" t="str">
        <f>IF(AND(Planungsübersicht!$E66&gt;1990,TYPE(Planungsübersicht!$E66)=1),Planungsübersicht!F66," ")</f>
        <v>in Umsetzung (Anfang)</v>
      </c>
      <c r="F44" s="114" t="str">
        <f>IF(AND(Planungsübersicht!$E66&gt;1990,TYPE(Planungsübersicht!$E66)=1),Planungsübersicht!G66," ")</f>
        <v>Anneke Scheer in Kooperation mit Kay Jany (Baumaßnahmen Gebäude A, B und Kreuzbau)</v>
      </c>
      <c r="G44" s="114" t="str">
        <f>IF(AND(Planungsübersicht!$E66&gt;1990,TYPE(Planungsübersicht!$E66)=1),Planungsübersicht!H66," ")</f>
        <v>zuständige Baufirma</v>
      </c>
      <c r="H44" s="114">
        <f>IF(AND(Planungsübersicht!$E66&gt;1990,TYPE(Planungsübersicht!$E66)=1),MAX(Planungsübersicht!I66:Z66)," ")</f>
        <v>0</v>
      </c>
    </row>
    <row r="45" spans="2:8">
      <c r="B45" s="114" t="str">
        <f>IF(AND(Planungsübersicht!$E67&gt;1990,TYPE(Planungsübersicht!$E67)=1),Planungsübersicht!C67," ")</f>
        <v xml:space="preserve"> </v>
      </c>
      <c r="C45" s="114" t="str">
        <f>IF(AND(Planungsübersicht!$E67&gt;1990,TYPE(Planungsübersicht!$E67)=1),Planungsübersicht!D67," ")</f>
        <v xml:space="preserve"> </v>
      </c>
      <c r="D45" s="114" t="str">
        <f>IF(AND(Planungsübersicht!$E67&gt;1990,TYPE(Planungsübersicht!$E67)=1),Planungsübersicht!E67," ")</f>
        <v xml:space="preserve"> </v>
      </c>
      <c r="E45" s="115" t="str">
        <f>IF(AND(Planungsübersicht!$E67&gt;1990,TYPE(Planungsübersicht!$E67)=1),Planungsübersicht!F67," ")</f>
        <v xml:space="preserve"> </v>
      </c>
      <c r="F45" s="114" t="str">
        <f>IF(AND(Planungsübersicht!$E67&gt;1990,TYPE(Planungsübersicht!$E67)=1),Planungsübersicht!G67," ")</f>
        <v xml:space="preserve"> </v>
      </c>
      <c r="G45" s="114" t="str">
        <f>IF(AND(Planungsübersicht!$E67&gt;1990,TYPE(Planungsübersicht!$E67)=1),Planungsübersicht!H67," ")</f>
        <v xml:space="preserve"> </v>
      </c>
      <c r="H45" s="114" t="str">
        <f>IF(AND(Planungsübersicht!$E67&gt;1990,TYPE(Planungsübersicht!$E67)=1),MAX(Planungsübersicht!I67:Z67)," ")</f>
        <v xml:space="preserve"> </v>
      </c>
    </row>
    <row r="46" spans="2:8" ht="51">
      <c r="B46" s="114" t="str">
        <f>IF(AND(Planungsübersicht!$E68&gt;1990,TYPE(Planungsübersicht!$E68)=1),Planungsübersicht!C68," ")</f>
        <v>W3</v>
      </c>
      <c r="C46" s="114" t="str">
        <f>IF(AND(Planungsübersicht!$E68&gt;1990,TYPE(Planungsübersicht!$E68)=1),Planungsübersicht!D68," ")</f>
        <v>Das richtige Lüften von Klassenzimmern wird eingeübt</v>
      </c>
      <c r="D46" s="114">
        <f>IF(AND(Planungsübersicht!$E68&gt;1990,TYPE(Planungsübersicht!$E68)=1),Planungsübersicht!E68," ")</f>
        <v>2022</v>
      </c>
      <c r="E46" s="115" t="str">
        <f>IF(AND(Planungsübersicht!$E68&gt;1990,TYPE(Planungsübersicht!$E68)=1),Planungsübersicht!F68," ")</f>
        <v>in Umsetzung (Anfang)</v>
      </c>
      <c r="F46" s="114" t="str">
        <f>IF(AND(Planungsübersicht!$E68&gt;1990,TYPE(Planungsübersicht!$E68)=1),Planungsübersicht!G68," ")</f>
        <v>Anneke Scheer</v>
      </c>
      <c r="G46" s="114" t="str">
        <f>IF(AND(Planungsübersicht!$E68&gt;1990,TYPE(Planungsübersicht!$E68)=1),Planungsübersicht!H68," ")</f>
        <v>Energieexperten</v>
      </c>
      <c r="H46" s="114">
        <f>IF(AND(Planungsübersicht!$E68&gt;1990,TYPE(Planungsübersicht!$E68)=1),MAX(Planungsübersicht!I68:Z68)," ")</f>
        <v>0</v>
      </c>
    </row>
    <row r="47" spans="2:8">
      <c r="B47" s="114" t="str">
        <f>IF(AND(Planungsübersicht!$E69&gt;1990,TYPE(Planungsübersicht!$E69)=1),Planungsübersicht!C69," ")</f>
        <v xml:space="preserve"> </v>
      </c>
      <c r="C47" s="114" t="str">
        <f>IF(AND(Planungsübersicht!$E69&gt;1990,TYPE(Planungsübersicht!$E69)=1),Planungsübersicht!D69," ")</f>
        <v xml:space="preserve"> </v>
      </c>
      <c r="D47" s="114" t="str">
        <f>IF(AND(Planungsübersicht!$E69&gt;1990,TYPE(Planungsübersicht!$E69)=1),Planungsübersicht!E69," ")</f>
        <v xml:space="preserve"> </v>
      </c>
      <c r="E47" s="115" t="str">
        <f>IF(AND(Planungsübersicht!$E69&gt;1990,TYPE(Planungsübersicht!$E69)=1),Planungsübersicht!F69," ")</f>
        <v xml:space="preserve"> </v>
      </c>
      <c r="F47" s="114" t="str">
        <f>IF(AND(Planungsübersicht!$E69&gt;1990,TYPE(Planungsübersicht!$E69)=1),Planungsübersicht!G69," ")</f>
        <v xml:space="preserve"> </v>
      </c>
      <c r="G47" s="114" t="str">
        <f>IF(AND(Planungsübersicht!$E69&gt;1990,TYPE(Planungsübersicht!$E69)=1),Planungsübersicht!H69," ")</f>
        <v xml:space="preserve"> </v>
      </c>
      <c r="H47" s="114" t="str">
        <f>IF(AND(Planungsübersicht!$E69&gt;1990,TYPE(Planungsübersicht!$E69)=1),MAX(Planungsübersicht!I69:Z69)," ")</f>
        <v xml:space="preserve"> </v>
      </c>
    </row>
    <row r="48" spans="2:8" ht="76.5">
      <c r="B48" s="114" t="str">
        <f>IF(AND(Planungsübersicht!$E70&gt;1990,TYPE(Planungsübersicht!$E70)=1),Planungsübersicht!C70," ")</f>
        <v>W4</v>
      </c>
      <c r="C48" s="114" t="str">
        <f>IF(AND(Planungsübersicht!$E70&gt;1990,TYPE(Planungsübersicht!$E70)=1),Planungsübersicht!D70," ")</f>
        <v>Den Betrieb von Gas- und Pelletkessel effizienter aufeinander abstimmen</v>
      </c>
      <c r="D48" s="114">
        <f>IF(AND(Planungsübersicht!$E70&gt;1990,TYPE(Planungsübersicht!$E70)=1),Planungsübersicht!E70," ")</f>
        <v>2023</v>
      </c>
      <c r="E48" s="115" t="str">
        <f>IF(AND(Planungsübersicht!$E70&gt;1990,TYPE(Planungsübersicht!$E70)=1),Planungsübersicht!F70," ")</f>
        <v>in Umsetzung (Mitte)</v>
      </c>
      <c r="F48" s="114" t="str">
        <f>IF(AND(Planungsübersicht!$E70&gt;1990,TYPE(Planungsübersicht!$E70)=1),Planungsübersicht!G70," ")</f>
        <v>Schulbau Hamburg</v>
      </c>
      <c r="G48" s="114" t="str">
        <f>IF(AND(Planungsübersicht!$E70&gt;1990,TYPE(Planungsübersicht!$E70)=1),Planungsübersicht!H70," ")</f>
        <v>Hausmeisterei</v>
      </c>
      <c r="H48" s="114">
        <f>IF(AND(Planungsübersicht!$E70&gt;1990,TYPE(Planungsübersicht!$E70)=1),MAX(Planungsübersicht!I70:Z70)," ")</f>
        <v>0</v>
      </c>
    </row>
    <row r="49" spans="2:8">
      <c r="B49" s="114" t="str">
        <f>IF(AND(Planungsübersicht!$E71&gt;1990,TYPE(Planungsübersicht!$E71)=1),Planungsübersicht!C71," ")</f>
        <v xml:space="preserve"> </v>
      </c>
      <c r="C49" s="114" t="str">
        <f>IF(AND(Planungsübersicht!$E71&gt;1990,TYPE(Planungsübersicht!$E71)=1),Planungsübersicht!D71," ")</f>
        <v xml:space="preserve"> </v>
      </c>
      <c r="D49" s="114" t="str">
        <f>IF(AND(Planungsübersicht!$E71&gt;1990,TYPE(Planungsübersicht!$E71)=1),Planungsübersicht!E71," ")</f>
        <v xml:space="preserve"> </v>
      </c>
      <c r="E49" s="115" t="str">
        <f>IF(AND(Planungsübersicht!$E71&gt;1990,TYPE(Planungsübersicht!$E71)=1),Planungsübersicht!F71," ")</f>
        <v xml:space="preserve"> </v>
      </c>
      <c r="F49" s="114" t="str">
        <f>IF(AND(Planungsübersicht!$E71&gt;1990,TYPE(Planungsübersicht!$E71)=1),Planungsübersicht!G71," ")</f>
        <v xml:space="preserve"> </v>
      </c>
      <c r="G49" s="114" t="str">
        <f>IF(AND(Planungsübersicht!$E71&gt;1990,TYPE(Planungsübersicht!$E71)=1),Planungsübersicht!H71," ")</f>
        <v xml:space="preserve"> </v>
      </c>
      <c r="H49" s="114" t="str">
        <f>IF(AND(Planungsübersicht!$E71&gt;1990,TYPE(Planungsübersicht!$E71)=1),MAX(Planungsübersicht!I71:Z71)," ")</f>
        <v xml:space="preserve"> </v>
      </c>
    </row>
    <row r="50" spans="2:8" ht="51">
      <c r="B50" s="114" t="str">
        <f>IF(AND(Planungsübersicht!$E72&gt;1990,TYPE(Planungsübersicht!$E72)=1),Planungsübersicht!C72," ")</f>
        <v>W5</v>
      </c>
      <c r="C50" s="114" t="str">
        <f>IF(AND(Planungsübersicht!$E72&gt;1990,TYPE(Planungsübersicht!$E72)=1),Planungsübersicht!D72," ")</f>
        <v>Einstellbare Thermostate in allen Räumlichkeiten</v>
      </c>
      <c r="D50" s="114">
        <f>IF(AND(Planungsübersicht!$E72&gt;1990,TYPE(Planungsübersicht!$E72)=1),Planungsübersicht!E72," ")</f>
        <v>2028</v>
      </c>
      <c r="E50" s="115" t="str">
        <f>IF(AND(Planungsübersicht!$E72&gt;1990,TYPE(Planungsübersicht!$E72)=1),Planungsübersicht!F72," ")</f>
        <v>zukünftiger Termin</v>
      </c>
      <c r="F50" s="114" t="str">
        <f>IF(AND(Planungsübersicht!$E72&gt;1990,TYPE(Planungsübersicht!$E72)=1),Planungsübersicht!G72," ")</f>
        <v>Schulbau Hamburg</v>
      </c>
      <c r="G50" s="114" t="str">
        <f>IF(AND(Planungsübersicht!$E72&gt;1990,TYPE(Planungsübersicht!$E72)=1),Planungsübersicht!H72," ")</f>
        <v>Hausmeisterei</v>
      </c>
      <c r="H50" s="114">
        <f>IF(AND(Planungsübersicht!$E72&gt;1990,TYPE(Planungsübersicht!$E72)=1),MAX(Planungsübersicht!I72:Z72)," ")</f>
        <v>0</v>
      </c>
    </row>
    <row r="51" spans="2:8">
      <c r="B51" s="114" t="str">
        <f>IF(AND(Planungsübersicht!$E73&gt;1990,TYPE(Planungsübersicht!$E73)=1),Planungsübersicht!C73," ")</f>
        <v xml:space="preserve"> </v>
      </c>
      <c r="C51" s="114" t="str">
        <f>IF(AND(Planungsübersicht!$E73&gt;1990,TYPE(Planungsübersicht!$E73)=1),Planungsübersicht!D73," ")</f>
        <v xml:space="preserve"> </v>
      </c>
      <c r="D51" s="114" t="str">
        <f>IF(AND(Planungsübersicht!$E73&gt;1990,TYPE(Planungsübersicht!$E73)=1),Planungsübersicht!E73," ")</f>
        <v xml:space="preserve"> </v>
      </c>
      <c r="E51" s="115" t="str">
        <f>IF(AND(Planungsübersicht!$E73&gt;1990,TYPE(Planungsübersicht!$E73)=1),Planungsübersicht!F73," ")</f>
        <v xml:space="preserve"> </v>
      </c>
      <c r="F51" s="114" t="str">
        <f>IF(AND(Planungsübersicht!$E73&gt;1990,TYPE(Planungsübersicht!$E73)=1),Planungsübersicht!G73," ")</f>
        <v xml:space="preserve"> </v>
      </c>
      <c r="G51" s="114" t="str">
        <f>IF(AND(Planungsübersicht!$E73&gt;1990,TYPE(Planungsübersicht!$E73)=1),Planungsübersicht!H73," ")</f>
        <v xml:space="preserve"> </v>
      </c>
      <c r="H51" s="114" t="str">
        <f>IF(AND(Planungsübersicht!$E73&gt;1990,TYPE(Planungsübersicht!$E73)=1),MAX(Planungsübersicht!I73:Z73)," ")</f>
        <v xml:space="preserve"> </v>
      </c>
    </row>
    <row r="52" spans="2:8">
      <c r="B52" s="114" t="str">
        <f>IF(AND(Planungsübersicht!$E74&gt;1990,TYPE(Planungsübersicht!$E74)=1),Planungsübersicht!C74," ")</f>
        <v xml:space="preserve"> </v>
      </c>
      <c r="C52" s="114" t="str">
        <f>IF(AND(Planungsübersicht!$E74&gt;1990,TYPE(Planungsübersicht!$E74)=1),Planungsübersicht!D74," ")</f>
        <v xml:space="preserve"> </v>
      </c>
      <c r="D52" s="114" t="str">
        <f>IF(AND(Planungsübersicht!$E74&gt;1990,TYPE(Planungsübersicht!$E74)=1),Planungsübersicht!E74," ")</f>
        <v xml:space="preserve"> </v>
      </c>
      <c r="E52" s="115" t="str">
        <f>IF(AND(Planungsübersicht!$E74&gt;1990,TYPE(Planungsübersicht!$E74)=1),Planungsübersicht!F74," ")</f>
        <v xml:space="preserve"> </v>
      </c>
      <c r="F52" s="114" t="str">
        <f>IF(AND(Planungsübersicht!$E74&gt;1990,TYPE(Planungsübersicht!$E74)=1),Planungsübersicht!G74," ")</f>
        <v xml:space="preserve"> </v>
      </c>
      <c r="G52" s="114" t="str">
        <f>IF(AND(Planungsübersicht!$E74&gt;1990,TYPE(Planungsübersicht!$E74)=1),Planungsübersicht!H74," ")</f>
        <v xml:space="preserve"> </v>
      </c>
      <c r="H52" s="114" t="str">
        <f>IF(AND(Planungsübersicht!$E74&gt;1990,TYPE(Planungsübersicht!$E74)=1),MAX(Planungsübersicht!I74:Z74)," ")</f>
        <v xml:space="preserve"> </v>
      </c>
    </row>
    <row r="53" spans="2:8">
      <c r="B53" s="114" t="str">
        <f>IF(AND(Planungsübersicht!$E75&gt;1990,TYPE(Planungsübersicht!$E75)=1),Planungsübersicht!C75," ")</f>
        <v xml:space="preserve"> </v>
      </c>
      <c r="C53" s="114" t="str">
        <f>IF(AND(Planungsübersicht!$E75&gt;1990,TYPE(Planungsübersicht!$E75)=1),Planungsübersicht!D75," ")</f>
        <v xml:space="preserve"> </v>
      </c>
      <c r="D53" s="114" t="str">
        <f>IF(AND(Planungsübersicht!$E75&gt;1990,TYPE(Planungsübersicht!$E75)=1),Planungsübersicht!E75," ")</f>
        <v xml:space="preserve"> </v>
      </c>
      <c r="E53" s="115" t="str">
        <f>IF(AND(Planungsübersicht!$E75&gt;1990,TYPE(Planungsübersicht!$E75)=1),Planungsübersicht!F75," ")</f>
        <v xml:space="preserve"> </v>
      </c>
      <c r="F53" s="114" t="str">
        <f>IF(AND(Planungsübersicht!$E75&gt;1990,TYPE(Planungsübersicht!$E75)=1),Planungsübersicht!G75," ")</f>
        <v xml:space="preserve"> </v>
      </c>
      <c r="G53" s="114" t="str">
        <f>IF(AND(Planungsübersicht!$E75&gt;1990,TYPE(Planungsübersicht!$E75)=1),Planungsübersicht!H75," ")</f>
        <v xml:space="preserve"> </v>
      </c>
      <c r="H53" s="114" t="str">
        <f>IF(AND(Planungsübersicht!$E75&gt;1990,TYPE(Planungsübersicht!$E75)=1),MAX(Planungsübersicht!I75:Z75)," ")</f>
        <v xml:space="preserve"> </v>
      </c>
    </row>
    <row r="54" spans="2:8">
      <c r="B54" s="114" t="str">
        <f>IF(AND(Planungsübersicht!$E76&gt;1990,TYPE(Planungsübersicht!$E76)=1),Planungsübersicht!C76," ")</f>
        <v xml:space="preserve"> </v>
      </c>
      <c r="C54" s="114" t="str">
        <f>IF(AND(Planungsübersicht!$E76&gt;1990,TYPE(Planungsübersicht!$E76)=1),Planungsübersicht!D76," ")</f>
        <v xml:space="preserve"> </v>
      </c>
      <c r="D54" s="114" t="str">
        <f>IF(AND(Planungsübersicht!$E76&gt;1990,TYPE(Planungsübersicht!$E76)=1),Planungsübersicht!E76," ")</f>
        <v xml:space="preserve"> </v>
      </c>
      <c r="E54" s="115" t="str">
        <f>IF(AND(Planungsübersicht!$E76&gt;1990,TYPE(Planungsübersicht!$E76)=1),Planungsübersicht!F76," ")</f>
        <v xml:space="preserve"> </v>
      </c>
      <c r="F54" s="114" t="str">
        <f>IF(AND(Planungsübersicht!$E76&gt;1990,TYPE(Planungsübersicht!$E76)=1),Planungsübersicht!G76," ")</f>
        <v xml:space="preserve"> </v>
      </c>
      <c r="G54" s="114" t="str">
        <f>IF(AND(Planungsübersicht!$E76&gt;1990,TYPE(Planungsübersicht!$E76)=1),Planungsübersicht!H76," ")</f>
        <v xml:space="preserve"> </v>
      </c>
      <c r="H54" s="114" t="str">
        <f>IF(AND(Planungsübersicht!$E76&gt;1990,TYPE(Planungsübersicht!$E76)=1),MAX(Planungsübersicht!I76:Z76)," ")</f>
        <v xml:space="preserve"> </v>
      </c>
    </row>
    <row r="55" spans="2:8">
      <c r="B55" s="114" t="str">
        <f>IF(AND(Planungsübersicht!$E77&gt;1990,TYPE(Planungsübersicht!$E77)=1),Planungsübersicht!C77," ")</f>
        <v xml:space="preserve"> </v>
      </c>
      <c r="C55" s="114" t="str">
        <f>IF(AND(Planungsübersicht!$E77&gt;1990,TYPE(Planungsübersicht!$E77)=1),Planungsübersicht!D77," ")</f>
        <v xml:space="preserve"> </v>
      </c>
      <c r="D55" s="114" t="str">
        <f>IF(AND(Planungsübersicht!$E77&gt;1990,TYPE(Planungsübersicht!$E77)=1),Planungsübersicht!E77," ")</f>
        <v xml:space="preserve"> </v>
      </c>
      <c r="E55" s="115" t="str">
        <f>IF(AND(Planungsübersicht!$E77&gt;1990,TYPE(Planungsübersicht!$E77)=1),Planungsübersicht!F77," ")</f>
        <v xml:space="preserve"> </v>
      </c>
      <c r="F55" s="114" t="str">
        <f>IF(AND(Planungsübersicht!$E77&gt;1990,TYPE(Planungsübersicht!$E77)=1),Planungsübersicht!G77," ")</f>
        <v xml:space="preserve"> </v>
      </c>
      <c r="G55" s="114" t="str">
        <f>IF(AND(Planungsübersicht!$E77&gt;1990,TYPE(Planungsübersicht!$E77)=1),Planungsübersicht!H77," ")</f>
        <v xml:space="preserve"> </v>
      </c>
      <c r="H55" s="114" t="str">
        <f>IF(AND(Planungsübersicht!$E77&gt;1990,TYPE(Planungsübersicht!$E77)=1),MAX(Planungsübersicht!I77:Z77)," ")</f>
        <v xml:space="preserve"> </v>
      </c>
    </row>
    <row r="56" spans="2:8">
      <c r="B56" s="114" t="str">
        <f>IF(AND(Planungsübersicht!$E78&gt;1990,TYPE(Planungsübersicht!$E78)=1),Planungsübersicht!C78," ")</f>
        <v xml:space="preserve"> </v>
      </c>
      <c r="C56" s="114" t="str">
        <f>IF(AND(Planungsübersicht!$E78&gt;1990,TYPE(Planungsübersicht!$E78)=1),Planungsübersicht!D78," ")</f>
        <v xml:space="preserve"> </v>
      </c>
      <c r="D56" s="114" t="str">
        <f>IF(AND(Planungsübersicht!$E78&gt;1990,TYPE(Planungsübersicht!$E78)=1),Planungsübersicht!E78," ")</f>
        <v xml:space="preserve"> </v>
      </c>
      <c r="E56" s="115" t="str">
        <f>IF(AND(Planungsübersicht!$E78&gt;1990,TYPE(Planungsübersicht!$E78)=1),Planungsübersicht!F78," ")</f>
        <v xml:space="preserve"> </v>
      </c>
      <c r="F56" s="114" t="str">
        <f>IF(AND(Planungsübersicht!$E78&gt;1990,TYPE(Planungsübersicht!$E78)=1),Planungsübersicht!G78," ")</f>
        <v xml:space="preserve"> </v>
      </c>
      <c r="G56" s="114" t="str">
        <f>IF(AND(Planungsübersicht!$E78&gt;1990,TYPE(Planungsübersicht!$E78)=1),Planungsübersicht!H78," ")</f>
        <v xml:space="preserve"> </v>
      </c>
      <c r="H56" s="114" t="str">
        <f>IF(AND(Planungsübersicht!$E78&gt;1990,TYPE(Planungsübersicht!$E78)=1),MAX(Planungsübersicht!I78:Z78)," ")</f>
        <v xml:space="preserve"> </v>
      </c>
    </row>
    <row r="57" spans="2:8">
      <c r="B57" s="114" t="str">
        <f>IF(AND(Planungsübersicht!$E79&gt;1990,TYPE(Planungsübersicht!$E79)=1),Planungsübersicht!C79," ")</f>
        <v xml:space="preserve"> </v>
      </c>
      <c r="C57" s="114" t="str">
        <f>IF(AND(Planungsübersicht!$E79&gt;1990,TYPE(Planungsübersicht!$E79)=1),Planungsübersicht!D79," ")</f>
        <v xml:space="preserve"> </v>
      </c>
      <c r="D57" s="114" t="str">
        <f>IF(AND(Planungsübersicht!$E79&gt;1990,TYPE(Planungsübersicht!$E79)=1),Planungsübersicht!E79," ")</f>
        <v xml:space="preserve"> </v>
      </c>
      <c r="E57" s="115" t="str">
        <f>IF(AND(Planungsübersicht!$E79&gt;1990,TYPE(Planungsübersicht!$E79)=1),Planungsübersicht!F79," ")</f>
        <v xml:space="preserve"> </v>
      </c>
      <c r="F57" s="114" t="str">
        <f>IF(AND(Planungsübersicht!$E79&gt;1990,TYPE(Planungsübersicht!$E79)=1),Planungsübersicht!G79," ")</f>
        <v xml:space="preserve"> </v>
      </c>
      <c r="G57" s="114" t="str">
        <f>IF(AND(Planungsübersicht!$E79&gt;1990,TYPE(Planungsübersicht!$E79)=1),Planungsübersicht!H79," ")</f>
        <v xml:space="preserve"> </v>
      </c>
      <c r="H57" s="114" t="str">
        <f>IF(AND(Planungsübersicht!$E79&gt;1990,TYPE(Planungsübersicht!$E79)=1),MAX(Planungsübersicht!I79:Z79)," ")</f>
        <v xml:space="preserve"> </v>
      </c>
    </row>
    <row r="58" spans="2:8">
      <c r="B58" s="114" t="str">
        <f>IF(AND(Planungsübersicht!$E80&gt;1990,TYPE(Planungsübersicht!$E80)=1),Planungsübersicht!C80," ")</f>
        <v xml:space="preserve"> </v>
      </c>
      <c r="C58" s="114" t="str">
        <f>IF(AND(Planungsübersicht!$E80&gt;1990,TYPE(Planungsübersicht!$E80)=1),Planungsübersicht!D80," ")</f>
        <v xml:space="preserve"> </v>
      </c>
      <c r="D58" s="114" t="str">
        <f>IF(AND(Planungsübersicht!$E80&gt;1990,TYPE(Planungsübersicht!$E80)=1),Planungsübersicht!E80," ")</f>
        <v xml:space="preserve"> </v>
      </c>
      <c r="E58" s="115" t="str">
        <f>IF(AND(Planungsübersicht!$E80&gt;1990,TYPE(Planungsübersicht!$E80)=1),Planungsübersicht!F80," ")</f>
        <v xml:space="preserve"> </v>
      </c>
      <c r="F58" s="114" t="str">
        <f>IF(AND(Planungsübersicht!$E80&gt;1990,TYPE(Planungsübersicht!$E80)=1),Planungsübersicht!G80," ")</f>
        <v xml:space="preserve"> </v>
      </c>
      <c r="G58" s="114" t="str">
        <f>IF(AND(Planungsübersicht!$E80&gt;1990,TYPE(Planungsübersicht!$E80)=1),Planungsübersicht!H80," ")</f>
        <v xml:space="preserve"> </v>
      </c>
      <c r="H58" s="114" t="str">
        <f>IF(AND(Planungsübersicht!$E80&gt;1990,TYPE(Planungsübersicht!$E80)=1),MAX(Planungsübersicht!I80:Z80)," ")</f>
        <v xml:space="preserve"> </v>
      </c>
    </row>
    <row r="59" spans="2:8">
      <c r="B59" s="114" t="str">
        <f>IF(AND(Planungsübersicht!$E81&gt;1990,TYPE(Planungsübersicht!$E81)=1),Planungsübersicht!C81," ")</f>
        <v xml:space="preserve"> </v>
      </c>
      <c r="C59" s="114" t="str">
        <f>IF(AND(Planungsübersicht!$E81&gt;1990,TYPE(Planungsübersicht!$E81)=1),Planungsübersicht!D81," ")</f>
        <v xml:space="preserve"> </v>
      </c>
      <c r="D59" s="114" t="str">
        <f>IF(AND(Planungsübersicht!$E81&gt;1990,TYPE(Planungsübersicht!$E81)=1),Planungsübersicht!E81," ")</f>
        <v xml:space="preserve"> </v>
      </c>
      <c r="E59" s="115" t="str">
        <f>IF(AND(Planungsübersicht!$E81&gt;1990,TYPE(Planungsübersicht!$E81)=1),Planungsübersicht!F81," ")</f>
        <v xml:space="preserve"> </v>
      </c>
      <c r="F59" s="114" t="str">
        <f>IF(AND(Planungsübersicht!$E81&gt;1990,TYPE(Planungsübersicht!$E81)=1),Planungsübersicht!G81," ")</f>
        <v xml:space="preserve"> </v>
      </c>
      <c r="G59" s="114" t="str">
        <f>IF(AND(Planungsübersicht!$E81&gt;1990,TYPE(Planungsübersicht!$E81)=1),Planungsübersicht!H81," ")</f>
        <v xml:space="preserve"> </v>
      </c>
      <c r="H59" s="114" t="str">
        <f>IF(AND(Planungsübersicht!$E81&gt;1990,TYPE(Planungsübersicht!$E81)=1),MAX(Planungsübersicht!I81:Z81)," ")</f>
        <v xml:space="preserve"> </v>
      </c>
    </row>
    <row r="60" spans="2:8">
      <c r="B60" s="114" t="str">
        <f>IF(AND(Planungsübersicht!$E82&gt;1990,TYPE(Planungsübersicht!$E82)=1),Planungsübersicht!C82," ")</f>
        <v xml:space="preserve"> </v>
      </c>
      <c r="C60" s="114" t="str">
        <f>IF(AND(Planungsübersicht!$E82&gt;1990,TYPE(Planungsübersicht!$E82)=1),Planungsübersicht!D82," ")</f>
        <v xml:space="preserve"> </v>
      </c>
      <c r="D60" s="114" t="str">
        <f>IF(AND(Planungsübersicht!$E82&gt;1990,TYPE(Planungsübersicht!$E82)=1),Planungsübersicht!E82," ")</f>
        <v xml:space="preserve"> </v>
      </c>
      <c r="E60" s="115" t="str">
        <f>IF(AND(Planungsübersicht!$E82&gt;1990,TYPE(Planungsübersicht!$E82)=1),Planungsübersicht!F82," ")</f>
        <v xml:space="preserve"> </v>
      </c>
      <c r="F60" s="114" t="str">
        <f>IF(AND(Planungsübersicht!$E82&gt;1990,TYPE(Planungsübersicht!$E82)=1),Planungsübersicht!G82," ")</f>
        <v xml:space="preserve"> </v>
      </c>
      <c r="G60" s="114" t="str">
        <f>IF(AND(Planungsübersicht!$E82&gt;1990,TYPE(Planungsübersicht!$E82)=1),Planungsübersicht!H82," ")</f>
        <v xml:space="preserve"> </v>
      </c>
      <c r="H60" s="114" t="str">
        <f>IF(AND(Planungsübersicht!$E82&gt;1990,TYPE(Planungsübersicht!$E82)=1),MAX(Planungsübersicht!I82:Z82)," ")</f>
        <v xml:space="preserve"> </v>
      </c>
    </row>
    <row r="61" spans="2:8">
      <c r="B61" s="114" t="str">
        <f>IF(AND(Planungsübersicht!$E83&gt;1990,TYPE(Planungsübersicht!$E83)=1),Planungsübersicht!C83," ")</f>
        <v xml:space="preserve"> </v>
      </c>
      <c r="C61" s="114" t="str">
        <f>IF(AND(Planungsübersicht!$E83&gt;1990,TYPE(Planungsübersicht!$E83)=1),Planungsübersicht!D83," ")</f>
        <v xml:space="preserve"> </v>
      </c>
      <c r="D61" s="114" t="str">
        <f>IF(AND(Planungsübersicht!$E83&gt;1990,TYPE(Planungsübersicht!$E83)=1),Planungsübersicht!E83," ")</f>
        <v xml:space="preserve"> </v>
      </c>
      <c r="E61" s="115" t="str">
        <f>IF(AND(Planungsübersicht!$E83&gt;1990,TYPE(Planungsübersicht!$E83)=1),Planungsübersicht!F83," ")</f>
        <v xml:space="preserve"> </v>
      </c>
      <c r="F61" s="114" t="str">
        <f>IF(AND(Planungsübersicht!$E83&gt;1990,TYPE(Planungsübersicht!$E83)=1),Planungsübersicht!G83," ")</f>
        <v xml:space="preserve"> </v>
      </c>
      <c r="G61" s="114" t="str">
        <f>IF(AND(Planungsübersicht!$E83&gt;1990,TYPE(Planungsübersicht!$E83)=1),Planungsübersicht!H83," ")</f>
        <v xml:space="preserve"> </v>
      </c>
      <c r="H61" s="114" t="str">
        <f>IF(AND(Planungsübersicht!$E83&gt;1990,TYPE(Planungsübersicht!$E83)=1),MAX(Planungsübersicht!I83:Z83)," ")</f>
        <v xml:space="preserve"> </v>
      </c>
    </row>
    <row r="62" spans="2:8">
      <c r="B62" s="114" t="str">
        <f>IF(AND(Planungsübersicht!$E84&gt;1990,TYPE(Planungsübersicht!$E84)=1),Planungsübersicht!C84," ")</f>
        <v xml:space="preserve"> </v>
      </c>
      <c r="C62" s="114" t="str">
        <f>IF(AND(Planungsübersicht!$E84&gt;1990,TYPE(Planungsübersicht!$E84)=1),Planungsübersicht!D84," ")</f>
        <v xml:space="preserve"> </v>
      </c>
      <c r="D62" s="114" t="str">
        <f>IF(AND(Planungsübersicht!$E84&gt;1990,TYPE(Planungsübersicht!$E84)=1),Planungsübersicht!E84," ")</f>
        <v xml:space="preserve"> </v>
      </c>
      <c r="E62" s="115" t="str">
        <f>IF(AND(Planungsübersicht!$E84&gt;1990,TYPE(Planungsübersicht!$E84)=1),Planungsübersicht!F84," ")</f>
        <v xml:space="preserve"> </v>
      </c>
      <c r="F62" s="114" t="str">
        <f>IF(AND(Planungsübersicht!$E84&gt;1990,TYPE(Planungsübersicht!$E84)=1),Planungsübersicht!G84," ")</f>
        <v xml:space="preserve"> </v>
      </c>
      <c r="G62" s="114" t="str">
        <f>IF(AND(Planungsübersicht!$E84&gt;1990,TYPE(Planungsübersicht!$E84)=1),Planungsübersicht!H84," ")</f>
        <v xml:space="preserve"> </v>
      </c>
      <c r="H62" s="114" t="str">
        <f>IF(AND(Planungsübersicht!$E84&gt;1990,TYPE(Planungsübersicht!$E84)=1),MAX(Planungsübersicht!I84:Z84)," ")</f>
        <v xml:space="preserve"> </v>
      </c>
    </row>
    <row r="63" spans="2:8">
      <c r="B63" s="114" t="str">
        <f>IF(AND(Planungsübersicht!$E85&gt;1990,TYPE(Planungsübersicht!$E85)=1),Planungsübersicht!C85," ")</f>
        <v xml:space="preserve"> </v>
      </c>
      <c r="C63" s="114" t="str">
        <f>IF(AND(Planungsübersicht!$E85&gt;1990,TYPE(Planungsübersicht!$E85)=1),Planungsübersicht!D85," ")</f>
        <v xml:space="preserve"> </v>
      </c>
      <c r="D63" s="114" t="str">
        <f>IF(AND(Planungsübersicht!$E85&gt;1990,TYPE(Planungsübersicht!$E85)=1),Planungsübersicht!E85," ")</f>
        <v xml:space="preserve"> </v>
      </c>
      <c r="E63" s="115" t="str">
        <f>IF(AND(Planungsübersicht!$E85&gt;1990,TYPE(Planungsübersicht!$E85)=1),Planungsübersicht!F85," ")</f>
        <v xml:space="preserve"> </v>
      </c>
      <c r="F63" s="114" t="str">
        <f>IF(AND(Planungsübersicht!$E85&gt;1990,TYPE(Planungsübersicht!$E85)=1),Planungsübersicht!G85," ")</f>
        <v xml:space="preserve"> </v>
      </c>
      <c r="G63" s="114" t="str">
        <f>IF(AND(Planungsübersicht!$E85&gt;1990,TYPE(Planungsübersicht!$E85)=1),Planungsübersicht!H85," ")</f>
        <v xml:space="preserve"> </v>
      </c>
      <c r="H63" s="114" t="str">
        <f>IF(AND(Planungsübersicht!$E85&gt;1990,TYPE(Planungsübersicht!$E85)=1),MAX(Planungsübersicht!I85:Z85)," ")</f>
        <v xml:space="preserve"> </v>
      </c>
    </row>
    <row r="64" spans="2:8">
      <c r="B64" s="114" t="str">
        <f>IF(AND(Planungsübersicht!$E86&gt;1990,TYPE(Planungsübersicht!$E86)=1),Planungsübersicht!C86," ")</f>
        <v xml:space="preserve"> </v>
      </c>
      <c r="C64" s="114" t="str">
        <f>IF(AND(Planungsübersicht!$E86&gt;1990,TYPE(Planungsübersicht!$E86)=1),Planungsübersicht!D86," ")</f>
        <v xml:space="preserve"> </v>
      </c>
      <c r="D64" s="114" t="str">
        <f>IF(AND(Planungsübersicht!$E86&gt;1990,TYPE(Planungsübersicht!$E86)=1),Planungsübersicht!E86," ")</f>
        <v xml:space="preserve"> </v>
      </c>
      <c r="E64" s="115" t="str">
        <f>IF(AND(Planungsübersicht!$E86&gt;1990,TYPE(Planungsübersicht!$E86)=1),Planungsübersicht!F86," ")</f>
        <v xml:space="preserve"> </v>
      </c>
      <c r="F64" s="114" t="str">
        <f>IF(AND(Planungsübersicht!$E86&gt;1990,TYPE(Planungsübersicht!$E86)=1),Planungsübersicht!G86," ")</f>
        <v xml:space="preserve"> </v>
      </c>
      <c r="G64" s="114" t="str">
        <f>IF(AND(Planungsübersicht!$E86&gt;1990,TYPE(Planungsübersicht!$E86)=1),Planungsübersicht!H86," ")</f>
        <v xml:space="preserve"> </v>
      </c>
      <c r="H64" s="114" t="str">
        <f>IF(AND(Planungsübersicht!$E86&gt;1990,TYPE(Planungsübersicht!$E86)=1),MAX(Planungsübersicht!I86:Z86)," ")</f>
        <v xml:space="preserve"> </v>
      </c>
    </row>
    <row r="65" spans="2:8">
      <c r="B65" s="114" t="str">
        <f>IF(AND(Planungsübersicht!$E87&gt;1990,TYPE(Planungsübersicht!$E87)=1),Planungsübersicht!C87," ")</f>
        <v xml:space="preserve"> </v>
      </c>
      <c r="C65" s="114" t="str">
        <f>IF(AND(Planungsübersicht!$E87&gt;1990,TYPE(Planungsübersicht!$E87)=1),Planungsübersicht!D87," ")</f>
        <v xml:space="preserve"> </v>
      </c>
      <c r="D65" s="114" t="str">
        <f>IF(AND(Planungsübersicht!$E87&gt;1990,TYPE(Planungsübersicht!$E87)=1),Planungsübersicht!E87," ")</f>
        <v xml:space="preserve"> </v>
      </c>
      <c r="E65" s="115" t="str">
        <f>IF(AND(Planungsübersicht!$E87&gt;1990,TYPE(Planungsübersicht!$E87)=1),Planungsübersicht!F87," ")</f>
        <v xml:space="preserve"> </v>
      </c>
      <c r="F65" s="114" t="str">
        <f>IF(AND(Planungsübersicht!$E87&gt;1990,TYPE(Planungsübersicht!$E87)=1),Planungsübersicht!G87," ")</f>
        <v xml:space="preserve"> </v>
      </c>
      <c r="G65" s="114" t="str">
        <f>IF(AND(Planungsübersicht!$E87&gt;1990,TYPE(Planungsübersicht!$E87)=1),Planungsübersicht!H87," ")</f>
        <v xml:space="preserve"> </v>
      </c>
      <c r="H65" s="114" t="str">
        <f>IF(AND(Planungsübersicht!$E87&gt;1990,TYPE(Planungsübersicht!$E87)=1),MAX(Planungsübersicht!I87:Z87)," ")</f>
        <v xml:space="preserve"> </v>
      </c>
    </row>
    <row r="66" spans="2:8">
      <c r="B66" s="114" t="str">
        <f>IF(AND(Planungsübersicht!$E88&gt;1990,TYPE(Planungsübersicht!$E88)=1),Planungsübersicht!C88," ")</f>
        <v xml:space="preserve"> </v>
      </c>
      <c r="C66" s="114" t="str">
        <f>IF(AND(Planungsübersicht!$E88&gt;1990,TYPE(Planungsübersicht!$E88)=1),Planungsübersicht!D88," ")</f>
        <v xml:space="preserve"> </v>
      </c>
      <c r="D66" s="114" t="str">
        <f>IF(AND(Planungsübersicht!$E88&gt;1990,TYPE(Planungsübersicht!$E88)=1),Planungsübersicht!E88," ")</f>
        <v xml:space="preserve"> </v>
      </c>
      <c r="E66" s="115" t="str">
        <f>IF(AND(Planungsübersicht!$E88&gt;1990,TYPE(Planungsübersicht!$E88)=1),Planungsübersicht!F88," ")</f>
        <v xml:space="preserve"> </v>
      </c>
      <c r="F66" s="114" t="str">
        <f>IF(AND(Planungsübersicht!$E88&gt;1990,TYPE(Planungsübersicht!$E88)=1),Planungsübersicht!G88," ")</f>
        <v xml:space="preserve"> </v>
      </c>
      <c r="G66" s="114" t="str">
        <f>IF(AND(Planungsübersicht!$E88&gt;1990,TYPE(Planungsübersicht!$E88)=1),Planungsübersicht!H88," ")</f>
        <v xml:space="preserve"> </v>
      </c>
      <c r="H66" s="114" t="str">
        <f>IF(AND(Planungsübersicht!$E88&gt;1990,TYPE(Planungsübersicht!$E88)=1),MAX(Planungsübersicht!I88:Z88)," ")</f>
        <v xml:space="preserve"> </v>
      </c>
    </row>
    <row r="67" spans="2:8">
      <c r="B67" s="114" t="str">
        <f>IF(AND(Planungsübersicht!$E89&gt;1990,TYPE(Planungsübersicht!$E89)=1),Planungsübersicht!C89," ")</f>
        <v xml:space="preserve"> </v>
      </c>
      <c r="C67" s="114" t="str">
        <f>IF(AND(Planungsübersicht!$E89&gt;1990,TYPE(Planungsübersicht!$E89)=1),Planungsübersicht!D89," ")</f>
        <v xml:space="preserve"> </v>
      </c>
      <c r="D67" s="114" t="str">
        <f>IF(AND(Planungsübersicht!$E89&gt;1990,TYPE(Planungsübersicht!$E89)=1),Planungsübersicht!E89," ")</f>
        <v xml:space="preserve"> </v>
      </c>
      <c r="E67" s="115" t="str">
        <f>IF(AND(Planungsübersicht!$E89&gt;1990,TYPE(Planungsübersicht!$E89)=1),Planungsübersicht!F89," ")</f>
        <v xml:space="preserve"> </v>
      </c>
      <c r="F67" s="114" t="str">
        <f>IF(AND(Planungsübersicht!$E89&gt;1990,TYPE(Planungsübersicht!$E89)=1),Planungsübersicht!G89," ")</f>
        <v xml:space="preserve"> </v>
      </c>
      <c r="G67" s="114" t="str">
        <f>IF(AND(Planungsübersicht!$E89&gt;1990,TYPE(Planungsübersicht!$E89)=1),Planungsübersicht!H89," ")</f>
        <v xml:space="preserve"> </v>
      </c>
      <c r="H67" s="114" t="str">
        <f>IF(AND(Planungsübersicht!$E89&gt;1990,TYPE(Planungsübersicht!$E89)=1),MAX(Planungsübersicht!I89:Z89)," ")</f>
        <v xml:space="preserve"> </v>
      </c>
    </row>
    <row r="68" spans="2:8">
      <c r="B68" s="114" t="str">
        <f>IF(AND(Planungsübersicht!$E90&gt;1990,TYPE(Planungsübersicht!$E90)=1),Planungsübersicht!C90," ")</f>
        <v xml:space="preserve"> </v>
      </c>
      <c r="C68" s="114" t="str">
        <f>IF(AND(Planungsübersicht!$E90&gt;1990,TYPE(Planungsübersicht!$E90)=1),Planungsübersicht!D90," ")</f>
        <v xml:space="preserve"> </v>
      </c>
      <c r="D68" s="114" t="str">
        <f>IF(AND(Planungsübersicht!$E90&gt;1990,TYPE(Planungsübersicht!$E90)=1),Planungsübersicht!E90," ")</f>
        <v xml:space="preserve"> </v>
      </c>
      <c r="E68" s="115" t="str">
        <f>IF(AND(Planungsübersicht!$E90&gt;1990,TYPE(Planungsübersicht!$E90)=1),Planungsübersicht!F90," ")</f>
        <v xml:space="preserve"> </v>
      </c>
      <c r="F68" s="114" t="str">
        <f>IF(AND(Planungsübersicht!$E90&gt;1990,TYPE(Planungsübersicht!$E90)=1),Planungsübersicht!G90," ")</f>
        <v xml:space="preserve"> </v>
      </c>
      <c r="G68" s="114" t="str">
        <f>IF(AND(Planungsübersicht!$E90&gt;1990,TYPE(Planungsübersicht!$E90)=1),Planungsübersicht!H90," ")</f>
        <v xml:space="preserve"> </v>
      </c>
      <c r="H68" s="114" t="str">
        <f>IF(AND(Planungsübersicht!$E90&gt;1990,TYPE(Planungsübersicht!$E90)=1),MAX(Planungsübersicht!I90:Z90)," ")</f>
        <v xml:space="preserve"> </v>
      </c>
    </row>
    <row r="69" spans="2:8">
      <c r="B69" s="114" t="str">
        <f>IF(AND(Planungsübersicht!$E91&gt;1990,TYPE(Planungsübersicht!$E91)=1),Planungsübersicht!C91," ")</f>
        <v xml:space="preserve"> </v>
      </c>
      <c r="C69" s="114" t="str">
        <f>IF(AND(Planungsübersicht!$E91&gt;1990,TYPE(Planungsübersicht!$E91)=1),Planungsübersicht!D91," ")</f>
        <v xml:space="preserve"> </v>
      </c>
      <c r="D69" s="114" t="str">
        <f>IF(AND(Planungsübersicht!$E91&gt;1990,TYPE(Planungsübersicht!$E91)=1),Planungsübersicht!E91," ")</f>
        <v xml:space="preserve"> </v>
      </c>
      <c r="E69" s="115" t="str">
        <f>IF(AND(Planungsübersicht!$E91&gt;1990,TYPE(Planungsübersicht!$E91)=1),Planungsübersicht!F91," ")</f>
        <v xml:space="preserve"> </v>
      </c>
      <c r="F69" s="114" t="str">
        <f>IF(AND(Planungsübersicht!$E91&gt;1990,TYPE(Planungsübersicht!$E91)=1),Planungsübersicht!G91," ")</f>
        <v xml:space="preserve"> </v>
      </c>
      <c r="G69" s="114" t="str">
        <f>IF(AND(Planungsübersicht!$E91&gt;1990,TYPE(Planungsübersicht!$E91)=1),Planungsübersicht!H91," ")</f>
        <v xml:space="preserve"> </v>
      </c>
      <c r="H69" s="114" t="str">
        <f>IF(AND(Planungsübersicht!$E91&gt;1990,TYPE(Planungsübersicht!$E91)=1),MAX(Planungsübersicht!I91:Z91)," ")</f>
        <v xml:space="preserve"> </v>
      </c>
    </row>
    <row r="70" spans="2:8">
      <c r="B70" s="114" t="str">
        <f>IF(AND(Planungsübersicht!$E92&gt;1990,TYPE(Planungsübersicht!$E92)=1),Planungsübersicht!C92," ")</f>
        <v xml:space="preserve"> </v>
      </c>
      <c r="C70" s="114" t="str">
        <f>IF(AND(Planungsübersicht!$E92&gt;1990,TYPE(Planungsübersicht!$E92)=1),Planungsübersicht!D92," ")</f>
        <v xml:space="preserve"> </v>
      </c>
      <c r="D70" s="114" t="str">
        <f>IF(AND(Planungsübersicht!$E92&gt;1990,TYPE(Planungsübersicht!$E92)=1),Planungsübersicht!E92," ")</f>
        <v xml:space="preserve"> </v>
      </c>
      <c r="E70" s="115" t="str">
        <f>IF(AND(Planungsübersicht!$E92&gt;1990,TYPE(Planungsübersicht!$E92)=1),Planungsübersicht!F92," ")</f>
        <v xml:space="preserve"> </v>
      </c>
      <c r="F70" s="114" t="str">
        <f>IF(AND(Planungsübersicht!$E92&gt;1990,TYPE(Planungsübersicht!$E92)=1),Planungsübersicht!G92," ")</f>
        <v xml:space="preserve"> </v>
      </c>
      <c r="G70" s="114" t="str">
        <f>IF(AND(Planungsübersicht!$E92&gt;1990,TYPE(Planungsübersicht!$E92)=1),Planungsübersicht!H92," ")</f>
        <v xml:space="preserve"> </v>
      </c>
      <c r="H70" s="114" t="str">
        <f>IF(AND(Planungsübersicht!$E92&gt;1990,TYPE(Planungsübersicht!$E92)=1),MAX(Planungsübersicht!I92:Z92)," ")</f>
        <v xml:space="preserve"> </v>
      </c>
    </row>
    <row r="71" spans="2:8">
      <c r="B71" s="114" t="str">
        <f>IF(AND(Planungsübersicht!$E93&gt;1990,TYPE(Planungsübersicht!$E93)=1),Planungsübersicht!C93," ")</f>
        <v xml:space="preserve"> </v>
      </c>
      <c r="C71" s="114" t="str">
        <f>IF(AND(Planungsübersicht!$E93&gt;1990,TYPE(Planungsübersicht!$E93)=1),Planungsübersicht!D93," ")</f>
        <v xml:space="preserve"> </v>
      </c>
      <c r="D71" s="114" t="str">
        <f>IF(AND(Planungsübersicht!$E93&gt;1990,TYPE(Planungsübersicht!$E93)=1),Planungsübersicht!E93," ")</f>
        <v xml:space="preserve"> </v>
      </c>
      <c r="E71" s="115" t="str">
        <f>IF(AND(Planungsübersicht!$E93&gt;1990,TYPE(Planungsübersicht!$E93)=1),Planungsübersicht!F93," ")</f>
        <v xml:space="preserve"> </v>
      </c>
      <c r="F71" s="114" t="str">
        <f>IF(AND(Planungsübersicht!$E93&gt;1990,TYPE(Planungsübersicht!$E93)=1),Planungsübersicht!G93," ")</f>
        <v xml:space="preserve"> </v>
      </c>
      <c r="G71" s="114" t="str">
        <f>IF(AND(Planungsübersicht!$E93&gt;1990,TYPE(Planungsübersicht!$E93)=1),Planungsübersicht!H93," ")</f>
        <v xml:space="preserve"> </v>
      </c>
      <c r="H71" s="114" t="str">
        <f>IF(AND(Planungsübersicht!$E93&gt;1990,TYPE(Planungsübersicht!$E93)=1),MAX(Planungsübersicht!I93:Z93)," ")</f>
        <v xml:space="preserve"> </v>
      </c>
    </row>
    <row r="72" spans="2:8">
      <c r="B72" s="114" t="str">
        <f>IF(AND(Planungsübersicht!$E94&gt;1990,TYPE(Planungsübersicht!$E94)=1),Planungsübersicht!C94," ")</f>
        <v xml:space="preserve"> </v>
      </c>
      <c r="C72" s="114" t="str">
        <f>IF(AND(Planungsübersicht!$E94&gt;1990,TYPE(Planungsübersicht!$E94)=1),Planungsübersicht!D94," ")</f>
        <v xml:space="preserve"> </v>
      </c>
      <c r="D72" s="114" t="str">
        <f>IF(AND(Planungsübersicht!$E94&gt;1990,TYPE(Planungsübersicht!$E94)=1),Planungsübersicht!E94," ")</f>
        <v xml:space="preserve"> </v>
      </c>
      <c r="E72" s="115" t="str">
        <f>IF(AND(Planungsübersicht!$E94&gt;1990,TYPE(Planungsübersicht!$E94)=1),Planungsübersicht!F94," ")</f>
        <v xml:space="preserve"> </v>
      </c>
      <c r="F72" s="114" t="str">
        <f>IF(AND(Planungsübersicht!$E94&gt;1990,TYPE(Planungsübersicht!$E94)=1),Planungsübersicht!G94," ")</f>
        <v xml:space="preserve"> </v>
      </c>
      <c r="G72" s="114" t="str">
        <f>IF(AND(Planungsübersicht!$E94&gt;1990,TYPE(Planungsübersicht!$E94)=1),Planungsübersicht!H94," ")</f>
        <v xml:space="preserve"> </v>
      </c>
      <c r="H72" s="114" t="str">
        <f>IF(AND(Planungsübersicht!$E94&gt;1990,TYPE(Planungsübersicht!$E94)=1),MAX(Planungsübersicht!I94:Z94)," ")</f>
        <v xml:space="preserve"> </v>
      </c>
    </row>
    <row r="73" spans="2:8">
      <c r="B73" s="114" t="str">
        <f>IF(AND(Planungsübersicht!$E95&gt;1990,TYPE(Planungsübersicht!$E95)=1),Planungsübersicht!C95," ")</f>
        <v xml:space="preserve"> </v>
      </c>
      <c r="C73" s="114" t="str">
        <f>IF(AND(Planungsübersicht!$E95&gt;1990,TYPE(Planungsübersicht!$E95)=1),Planungsübersicht!D95," ")</f>
        <v xml:space="preserve"> </v>
      </c>
      <c r="D73" s="114" t="str">
        <f>IF(AND(Planungsübersicht!$E95&gt;1990,TYPE(Planungsübersicht!$E95)=1),Planungsübersicht!E95," ")</f>
        <v xml:space="preserve"> </v>
      </c>
      <c r="E73" s="115" t="str">
        <f>IF(AND(Planungsübersicht!$E95&gt;1990,TYPE(Planungsübersicht!$E95)=1),Planungsübersicht!F95," ")</f>
        <v xml:space="preserve"> </v>
      </c>
      <c r="F73" s="114" t="str">
        <f>IF(AND(Planungsübersicht!$E95&gt;1990,TYPE(Planungsübersicht!$E95)=1),Planungsübersicht!G95," ")</f>
        <v xml:space="preserve"> </v>
      </c>
      <c r="G73" s="114" t="str">
        <f>IF(AND(Planungsübersicht!$E95&gt;1990,TYPE(Planungsübersicht!$E95)=1),Planungsübersicht!H95," ")</f>
        <v xml:space="preserve"> </v>
      </c>
      <c r="H73" s="114" t="str">
        <f>IF(AND(Planungsübersicht!$E95&gt;1990,TYPE(Planungsübersicht!$E95)=1),MAX(Planungsübersicht!I95:Z95)," ")</f>
        <v xml:space="preserve"> </v>
      </c>
    </row>
    <row r="74" spans="2:8">
      <c r="B74" s="114" t="str">
        <f>IF(AND(Planungsübersicht!$E96&gt;1990,TYPE(Planungsübersicht!$E96)=1),Planungsübersicht!C96," ")</f>
        <v xml:space="preserve"> </v>
      </c>
      <c r="C74" s="114" t="str">
        <f>IF(AND(Planungsübersicht!$E96&gt;1990,TYPE(Planungsübersicht!$E96)=1),Planungsübersicht!D96," ")</f>
        <v xml:space="preserve"> </v>
      </c>
      <c r="D74" s="114" t="str">
        <f>IF(AND(Planungsübersicht!$E96&gt;1990,TYPE(Planungsübersicht!$E96)=1),Planungsübersicht!E96," ")</f>
        <v xml:space="preserve"> </v>
      </c>
      <c r="E74" s="115" t="str">
        <f>IF(AND(Planungsübersicht!$E96&gt;1990,TYPE(Planungsübersicht!$E96)=1),Planungsübersicht!F96," ")</f>
        <v xml:space="preserve"> </v>
      </c>
      <c r="F74" s="114" t="str">
        <f>IF(AND(Planungsübersicht!$E96&gt;1990,TYPE(Planungsübersicht!$E96)=1),Planungsübersicht!G96," ")</f>
        <v xml:space="preserve"> </v>
      </c>
      <c r="G74" s="114" t="str">
        <f>IF(AND(Planungsübersicht!$E96&gt;1990,TYPE(Planungsübersicht!$E96)=1),Planungsübersicht!H96," ")</f>
        <v xml:space="preserve"> </v>
      </c>
      <c r="H74" s="114" t="str">
        <f>IF(AND(Planungsübersicht!$E96&gt;1990,TYPE(Planungsübersicht!$E96)=1),MAX(Planungsübersicht!I96:Z96)," ")</f>
        <v xml:space="preserve"> </v>
      </c>
    </row>
    <row r="75" spans="2:8">
      <c r="B75" s="114" t="str">
        <f>IF(AND(Planungsübersicht!$E97&gt;1990,TYPE(Planungsübersicht!$E97)=1),Planungsübersicht!C97," ")</f>
        <v xml:space="preserve"> </v>
      </c>
      <c r="C75" s="114" t="str">
        <f>IF(AND(Planungsübersicht!$E97&gt;1990,TYPE(Planungsübersicht!$E97)=1),Planungsübersicht!D97," ")</f>
        <v xml:space="preserve"> </v>
      </c>
      <c r="D75" s="114" t="str">
        <f>IF(AND(Planungsübersicht!$E97&gt;1990,TYPE(Planungsübersicht!$E97)=1),Planungsübersicht!E97," ")</f>
        <v xml:space="preserve"> </v>
      </c>
      <c r="E75" s="115" t="str">
        <f>IF(AND(Planungsübersicht!$E97&gt;1990,TYPE(Planungsübersicht!$E97)=1),Planungsübersicht!F97," ")</f>
        <v xml:space="preserve"> </v>
      </c>
      <c r="F75" s="114" t="str">
        <f>IF(AND(Planungsübersicht!$E97&gt;1990,TYPE(Planungsübersicht!$E97)=1),Planungsübersicht!G97," ")</f>
        <v xml:space="preserve"> </v>
      </c>
      <c r="G75" s="114" t="str">
        <f>IF(AND(Planungsübersicht!$E97&gt;1990,TYPE(Planungsübersicht!$E97)=1),Planungsübersicht!H97," ")</f>
        <v xml:space="preserve"> </v>
      </c>
      <c r="H75" s="114" t="str">
        <f>IF(AND(Planungsübersicht!$E97&gt;1990,TYPE(Planungsübersicht!$E97)=1),MAX(Planungsübersicht!I97:Z97)," ")</f>
        <v xml:space="preserve"> </v>
      </c>
    </row>
    <row r="76" spans="2:8">
      <c r="B76" s="114" t="str">
        <f>IF(AND(Planungsübersicht!$E98&gt;1990,TYPE(Planungsübersicht!$E98)=1),Planungsübersicht!C98," ")</f>
        <v xml:space="preserve"> </v>
      </c>
      <c r="C76" s="114" t="str">
        <f>IF(AND(Planungsübersicht!$E98&gt;1990,TYPE(Planungsübersicht!$E98)=1),Planungsübersicht!D98," ")</f>
        <v xml:space="preserve"> </v>
      </c>
      <c r="D76" s="114" t="str">
        <f>IF(AND(Planungsübersicht!$E98&gt;1990,TYPE(Planungsübersicht!$E98)=1),Planungsübersicht!E98," ")</f>
        <v xml:space="preserve"> </v>
      </c>
      <c r="E76" s="115" t="str">
        <f>IF(AND(Planungsübersicht!$E98&gt;1990,TYPE(Planungsübersicht!$E98)=1),Planungsübersicht!F98," ")</f>
        <v xml:space="preserve"> </v>
      </c>
      <c r="F76" s="114" t="str">
        <f>IF(AND(Planungsübersicht!$E98&gt;1990,TYPE(Planungsübersicht!$E98)=1),Planungsübersicht!G98," ")</f>
        <v xml:space="preserve"> </v>
      </c>
      <c r="G76" s="114" t="str">
        <f>IF(AND(Planungsübersicht!$E98&gt;1990,TYPE(Planungsübersicht!$E98)=1),Planungsübersicht!H98," ")</f>
        <v xml:space="preserve"> </v>
      </c>
      <c r="H76" s="114" t="str">
        <f>IF(AND(Planungsübersicht!$E98&gt;1990,TYPE(Planungsübersicht!$E98)=1),MAX(Planungsübersicht!I98:Z98)," ")</f>
        <v xml:space="preserve"> </v>
      </c>
    </row>
    <row r="77" spans="2:8">
      <c r="B77" s="114" t="str">
        <f>IF(AND(Planungsübersicht!$E99&gt;1990,TYPE(Planungsübersicht!$E99)=1),Planungsübersicht!C99," ")</f>
        <v xml:space="preserve"> </v>
      </c>
      <c r="C77" s="114" t="str">
        <f>IF(AND(Planungsübersicht!$E99&gt;1990,TYPE(Planungsübersicht!$E99)=1),Planungsübersicht!D99," ")</f>
        <v xml:space="preserve"> </v>
      </c>
      <c r="D77" s="114" t="str">
        <f>IF(AND(Planungsübersicht!$E99&gt;1990,TYPE(Planungsübersicht!$E99)=1),Planungsübersicht!E99," ")</f>
        <v xml:space="preserve"> </v>
      </c>
      <c r="E77" s="115" t="str">
        <f>IF(AND(Planungsübersicht!$E99&gt;1990,TYPE(Planungsübersicht!$E99)=1),Planungsübersicht!F99," ")</f>
        <v xml:space="preserve"> </v>
      </c>
      <c r="F77" s="114" t="str">
        <f>IF(AND(Planungsübersicht!$E99&gt;1990,TYPE(Planungsübersicht!$E99)=1),Planungsübersicht!G99," ")</f>
        <v xml:space="preserve"> </v>
      </c>
      <c r="G77" s="114" t="str">
        <f>IF(AND(Planungsübersicht!$E99&gt;1990,TYPE(Planungsübersicht!$E99)=1),Planungsübersicht!H99," ")</f>
        <v xml:space="preserve"> </v>
      </c>
      <c r="H77" s="114" t="str">
        <f>IF(AND(Planungsübersicht!$E99&gt;1990,TYPE(Planungsübersicht!$E99)=1),MAX(Planungsübersicht!I99:Z99)," ")</f>
        <v xml:space="preserve"> </v>
      </c>
    </row>
    <row r="78" spans="2:8" ht="89.25">
      <c r="B78" s="114" t="str">
        <f>IF(AND(Planungsübersicht!$E100&gt;1990,TYPE(Planungsübersicht!$E100)=1), Planungsübersicht!C100," ")</f>
        <v>S1</v>
      </c>
      <c r="C78" s="114" t="str">
        <f>IF(AND(Planungsübersicht!$E100&gt;1990,TYPE(Planungsübersicht!$E100)=1), Planungsübersicht!D100," ")</f>
        <v>Die große Umwälzpumpe des Heizkreises im Kreuzbau/Gebäude A-C modernisieren</v>
      </c>
      <c r="D78" s="114">
        <f>IF(AND(Planungsübersicht!$E100&gt;1990,TYPE(Planungsübersicht!$E100)=1), Planungsübersicht!E100," ")</f>
        <v>2024</v>
      </c>
      <c r="E78" s="115" t="str">
        <f>IF(AND(Planungsübersicht!$E100&gt;1990,TYPE(Planungsübersicht!$E100)=1), Planungsübersicht!F100," ")</f>
        <v>bisher nicht umgesetzt</v>
      </c>
      <c r="F78" s="114" t="str">
        <f>IF(AND(Planungsübersicht!$E100&gt;1990,TYPE(Planungsübersicht!$E100)=1), Planungsübersicht!G100," ")</f>
        <v>Schulbau Hamburg</v>
      </c>
      <c r="G78" s="114" t="str">
        <f>IF(AND(Planungsübersicht!$E100&gt;1990,TYPE(Planungsübersicht!$E100)=1), Planungsübersicht!H100," ")</f>
        <v>Hausmeisterei</v>
      </c>
      <c r="H78" s="114">
        <f>IF(AND(Planungsübersicht!$E100&gt;1990,TYPE(Planungsübersicht!$E100)=1), MAX(Planungsübersicht!I100:Z100)," ")</f>
        <v>0</v>
      </c>
    </row>
    <row r="79" spans="2:8">
      <c r="B79" s="114" t="str">
        <f>IF(AND(Planungsübersicht!$E101&gt;1990,TYPE(Planungsübersicht!$E101)=1),Planungsübersicht!C101," ")</f>
        <v xml:space="preserve"> </v>
      </c>
      <c r="C79" s="114" t="str">
        <f>IF(AND(Planungsübersicht!$E101&gt;1990,TYPE(Planungsübersicht!$E101)=1),Planungsübersicht!D101," ")</f>
        <v xml:space="preserve"> </v>
      </c>
      <c r="D79" s="114" t="str">
        <f>IF(AND(Planungsübersicht!$E101&gt;1990,TYPE(Planungsübersicht!$E101)=1),Planungsübersicht!E101," ")</f>
        <v xml:space="preserve"> </v>
      </c>
      <c r="E79" s="115" t="str">
        <f>IF(AND(Planungsübersicht!$E101&gt;1990,TYPE(Planungsübersicht!$E101)=1),Planungsübersicht!F101," ")</f>
        <v xml:space="preserve"> </v>
      </c>
      <c r="F79" s="114" t="str">
        <f>IF(AND(Planungsübersicht!$E101&gt;1990,TYPE(Planungsübersicht!$E101)=1),Planungsübersicht!G101," ")</f>
        <v xml:space="preserve"> </v>
      </c>
      <c r="G79" s="114" t="str">
        <f>IF(AND(Planungsübersicht!$E101&gt;1990,TYPE(Planungsübersicht!$E101)=1),Planungsübersicht!H101," ")</f>
        <v xml:space="preserve"> </v>
      </c>
      <c r="H79" s="114" t="str">
        <f>IF(AND(Planungsübersicht!$E101&gt;1990,TYPE(Planungsübersicht!$E101)=1),MAX(Planungsübersicht!I101:Z101)," ")</f>
        <v xml:space="preserve"> </v>
      </c>
    </row>
    <row r="80" spans="2:8" ht="63.75">
      <c r="B80" s="114" t="str">
        <f>IF(AND(Planungsübersicht!$E102&gt;1990,TYPE(Planungsübersicht!$E102)=1),Planungsübersicht!C102," ")</f>
        <v>S2</v>
      </c>
      <c r="C80" s="114" t="str">
        <f>IF(AND(Planungsübersicht!$E102&gt;1990,TYPE(Planungsübersicht!$E102)=1),Planungsübersicht!D102," ")</f>
        <v>Rechner energiesparend einstellen und automatisch herunterfahren</v>
      </c>
      <c r="D80" s="114">
        <f>IF(AND(Planungsübersicht!$E102&gt;1990,TYPE(Planungsübersicht!$E102)=1),Planungsübersicht!E102," ")</f>
        <v>2020</v>
      </c>
      <c r="E80" s="115" t="str">
        <f>IF(AND(Planungsübersicht!$E102&gt;1990,TYPE(Planungsübersicht!$E102)=1),Planungsübersicht!F102," ")</f>
        <v>umgesetzt</v>
      </c>
      <c r="F80" s="114" t="str">
        <f>IF(AND(Planungsübersicht!$E102&gt;1990,TYPE(Planungsübersicht!$E102)=1),Planungsübersicht!G102," ")</f>
        <v>EDV-Administration</v>
      </c>
      <c r="G80" s="114" t="str">
        <f>IF(AND(Planungsübersicht!$E102&gt;1990,TYPE(Planungsübersicht!$E102)=1),Planungsübersicht!H102," ")</f>
        <v>EDV-Adminstration</v>
      </c>
      <c r="H80" s="114">
        <f>IF(AND(Planungsübersicht!$E102&gt;1990,TYPE(Planungsübersicht!$E102)=1),MAX(Planungsübersicht!I102:Z102)," ")</f>
        <v>0</v>
      </c>
    </row>
    <row r="81" spans="2:8">
      <c r="B81" s="114" t="str">
        <f>IF(AND(Planungsübersicht!$E103&gt;1990,TYPE(Planungsübersicht!$E103)=1),Planungsübersicht!C103," ")</f>
        <v xml:space="preserve"> </v>
      </c>
      <c r="C81" s="114" t="str">
        <f>IF(AND(Planungsübersicht!$E103&gt;1990,TYPE(Planungsübersicht!$E103)=1),Planungsübersicht!D103," ")</f>
        <v xml:space="preserve"> </v>
      </c>
      <c r="D81" s="114" t="str">
        <f>IF(AND(Planungsübersicht!$E103&gt;1990,TYPE(Planungsübersicht!$E103)=1),Planungsübersicht!E103," ")</f>
        <v xml:space="preserve"> </v>
      </c>
      <c r="E81" s="115" t="str">
        <f>IF(AND(Planungsübersicht!$E103&gt;1990,TYPE(Planungsübersicht!$E103)=1),Planungsübersicht!F103," ")</f>
        <v xml:space="preserve"> </v>
      </c>
      <c r="F81" s="114" t="str">
        <f>IF(AND(Planungsübersicht!$E103&gt;1990,TYPE(Planungsübersicht!$E103)=1),Planungsübersicht!G103," ")</f>
        <v xml:space="preserve"> </v>
      </c>
      <c r="G81" s="114" t="str">
        <f>IF(AND(Planungsübersicht!$E103&gt;1990,TYPE(Planungsübersicht!$E103)=1),Planungsübersicht!H103," ")</f>
        <v xml:space="preserve"> </v>
      </c>
      <c r="H81" s="114" t="str">
        <f>IF(AND(Planungsübersicht!$E103&gt;1990,TYPE(Planungsübersicht!$E103)=1),MAX(Planungsübersicht!I103:Z103)," ")</f>
        <v xml:space="preserve"> </v>
      </c>
    </row>
    <row r="82" spans="2:8" ht="76.5">
      <c r="B82" s="114" t="str">
        <f>IF(AND(Planungsübersicht!$E104&gt;1990,TYPE(Planungsübersicht!$E104)=1),Planungsübersicht!C104," ")</f>
        <v>S3</v>
      </c>
      <c r="C82" s="114" t="str">
        <f>IF(AND(Planungsübersicht!$E104&gt;1990,TYPE(Planungsübersicht!$E104)=1),Planungsübersicht!D104," ")</f>
        <v>Bereitschaftszeit elektr. Geräte durch Ausschalten minimieren (kein Standby)</v>
      </c>
      <c r="D82" s="114">
        <f>IF(AND(Planungsübersicht!$E104&gt;1990,TYPE(Planungsübersicht!$E104)=1),Planungsübersicht!E104," ")</f>
        <v>2023</v>
      </c>
      <c r="E82" s="115" t="str">
        <f>IF(AND(Planungsübersicht!$E104&gt;1990,TYPE(Planungsübersicht!$E104)=1),Planungsübersicht!F104," ")</f>
        <v>in Umsetzung (Anfang)</v>
      </c>
      <c r="F82" s="114" t="str">
        <f>IF(AND(Planungsübersicht!$E104&gt;1990,TYPE(Planungsübersicht!$E104)=1),Planungsübersicht!G104," ")</f>
        <v>Projektgruppe</v>
      </c>
      <c r="G82" s="114" t="str">
        <f>IF(AND(Planungsübersicht!$E104&gt;1990,TYPE(Planungsübersicht!$E104)=1),Planungsübersicht!H104," ")</f>
        <v>Energieexperten</v>
      </c>
      <c r="H82" s="114">
        <f>IF(AND(Planungsübersicht!$E104&gt;1990,TYPE(Planungsübersicht!$E104)=1),MAX(Planungsübersicht!I104:Z104)," ")</f>
        <v>0</v>
      </c>
    </row>
    <row r="83" spans="2:8">
      <c r="B83" s="114" t="str">
        <f>IF(AND(Planungsübersicht!$E105&gt;1990,TYPE(Planungsübersicht!$E105)=1),Planungsübersicht!C105," ")</f>
        <v xml:space="preserve"> </v>
      </c>
      <c r="C83" s="114" t="str">
        <f>IF(AND(Planungsübersicht!$E105&gt;1990,TYPE(Planungsübersicht!$E105)=1),Planungsübersicht!D105," ")</f>
        <v xml:space="preserve"> </v>
      </c>
      <c r="D83" s="114" t="str">
        <f>IF(AND(Planungsübersicht!$E105&gt;1990,TYPE(Planungsübersicht!$E105)=1),Planungsübersicht!E105," ")</f>
        <v xml:space="preserve"> </v>
      </c>
      <c r="E83" s="115" t="str">
        <f>IF(AND(Planungsübersicht!$E105&gt;1990,TYPE(Planungsübersicht!$E105)=1),Planungsübersicht!F105," ")</f>
        <v xml:space="preserve"> </v>
      </c>
      <c r="F83" s="114" t="str">
        <f>IF(AND(Planungsübersicht!$E105&gt;1990,TYPE(Planungsübersicht!$E105)=1),Planungsübersicht!G105," ")</f>
        <v xml:space="preserve"> </v>
      </c>
      <c r="G83" s="114" t="str">
        <f>IF(AND(Planungsübersicht!$E105&gt;1990,TYPE(Planungsübersicht!$E105)=1),Planungsübersicht!H105," ")</f>
        <v xml:space="preserve"> </v>
      </c>
      <c r="H83" s="114" t="str">
        <f>IF(AND(Planungsübersicht!$E105&gt;1990,TYPE(Planungsübersicht!$E105)=1),MAX(Planungsübersicht!I105:Z105)," ")</f>
        <v xml:space="preserve"> </v>
      </c>
    </row>
    <row r="84" spans="2:8" ht="89.25">
      <c r="B84" s="114" t="str">
        <f>IF(AND(Planungsübersicht!$E106&gt;1990,TYPE(Planungsübersicht!$E106)=1),Planungsübersicht!C106," ")</f>
        <v>S4</v>
      </c>
      <c r="C84" s="114" t="str">
        <f>IF(AND(Planungsübersicht!$E106&gt;1990,TYPE(Planungsübersicht!$E106)=1),Planungsübersicht!D106," ")</f>
        <v>Die große Umwälzpumpe des Heizkreises im Kreuzbau/Gebäude A-C modernisieren</v>
      </c>
      <c r="D84" s="114">
        <f>IF(AND(Planungsübersicht!$E106&gt;1990,TYPE(Planungsübersicht!$E106)=1),Planungsübersicht!E106," ")</f>
        <v>2028</v>
      </c>
      <c r="E84" s="115" t="str">
        <f>IF(AND(Planungsübersicht!$E106&gt;1990,TYPE(Planungsübersicht!$E106)=1),Planungsübersicht!F106," ")</f>
        <v>bisher nicht umgesetzt</v>
      </c>
      <c r="F84" s="114" t="str">
        <f>IF(AND(Planungsübersicht!$E106&gt;1990,TYPE(Planungsübersicht!$E106)=1),Planungsübersicht!G106," ")</f>
        <v>Schulbau Hamburg</v>
      </c>
      <c r="G84" s="114" t="str">
        <f>IF(AND(Planungsübersicht!$E106&gt;1990,TYPE(Planungsübersicht!$E106)=1),Planungsübersicht!H106," ")</f>
        <v>Hausmeisterei</v>
      </c>
      <c r="H84" s="114">
        <f>IF(AND(Planungsübersicht!$E106&gt;1990,TYPE(Planungsübersicht!$E106)=1),MAX(Planungsübersicht!I106:Z106)," ")</f>
        <v>0</v>
      </c>
    </row>
    <row r="85" spans="2:8">
      <c r="B85" s="114" t="str">
        <f>IF(AND(Planungsübersicht!$E107&gt;1990,TYPE(Planungsübersicht!$E107)=1),Planungsübersicht!C107," ")</f>
        <v xml:space="preserve"> </v>
      </c>
      <c r="C85" s="114" t="str">
        <f>IF(AND(Planungsübersicht!$E107&gt;1990,TYPE(Planungsübersicht!$E107)=1),Planungsübersicht!D107," ")</f>
        <v xml:space="preserve"> </v>
      </c>
      <c r="D85" s="114" t="str">
        <f>IF(AND(Planungsübersicht!$E107&gt;1990,TYPE(Planungsübersicht!$E107)=1),Planungsübersicht!E107," ")</f>
        <v xml:space="preserve"> </v>
      </c>
      <c r="E85" s="115" t="str">
        <f>IF(AND(Planungsübersicht!$E107&gt;1990,TYPE(Planungsübersicht!$E107)=1),Planungsübersicht!F107," ")</f>
        <v xml:space="preserve"> </v>
      </c>
      <c r="F85" s="114" t="str">
        <f>IF(AND(Planungsübersicht!$E107&gt;1990,TYPE(Planungsübersicht!$E107)=1),Planungsübersicht!G107," ")</f>
        <v xml:space="preserve"> </v>
      </c>
      <c r="G85" s="114" t="str">
        <f>IF(AND(Planungsübersicht!$E107&gt;1990,TYPE(Planungsübersicht!$E107)=1),Planungsübersicht!H107," ")</f>
        <v xml:space="preserve"> </v>
      </c>
      <c r="H85" s="114" t="str">
        <f>IF(AND(Planungsübersicht!$E107&gt;1990,TYPE(Planungsübersicht!$E107)=1),MAX(Planungsübersicht!I107:Z107)," ")</f>
        <v xml:space="preserve"> </v>
      </c>
    </row>
    <row r="86" spans="2:8" ht="76.5">
      <c r="B86" s="114" t="str">
        <f>IF(AND(Planungsübersicht!$E108&gt;1990,TYPE(Planungsübersicht!$E108)=1),Planungsübersicht!C108," ")</f>
        <v>S5</v>
      </c>
      <c r="C86" s="114" t="str">
        <f>IF(AND(Planungsübersicht!$E108&gt;1990,TYPE(Planungsübersicht!$E108)=1),Planungsübersicht!D108," ")</f>
        <v>Die Steuerung der Lüftungsanlage nochmals überprüfen und optimieren</v>
      </c>
      <c r="D86" s="114">
        <f>IF(AND(Planungsübersicht!$E108&gt;1990,TYPE(Planungsübersicht!$E108)=1),Planungsübersicht!E108," ")</f>
        <v>2023</v>
      </c>
      <c r="E86" s="115" t="str">
        <f>IF(AND(Planungsübersicht!$E108&gt;1990,TYPE(Planungsübersicht!$E108)=1),Planungsübersicht!F108," ")</f>
        <v>bisher nicht umgesetzt</v>
      </c>
      <c r="F86" s="114" t="str">
        <f>IF(AND(Planungsübersicht!$E108&gt;1990,TYPE(Planungsübersicht!$E108)=1),Planungsübersicht!G108," ")</f>
        <v>Schulbau Hamburg</v>
      </c>
      <c r="G86" s="114" t="str">
        <f>IF(AND(Planungsübersicht!$E108&gt;1990,TYPE(Planungsübersicht!$E108)=1),Planungsübersicht!H108," ")</f>
        <v>Hausmeisterei</v>
      </c>
      <c r="H86" s="114">
        <f>IF(AND(Planungsübersicht!$E108&gt;1990,TYPE(Planungsübersicht!$E108)=1),MAX(Planungsübersicht!I108:Z108)," ")</f>
        <v>0</v>
      </c>
    </row>
    <row r="87" spans="2:8">
      <c r="B87" s="114" t="str">
        <f>IF(AND(Planungsübersicht!$E109&gt;1990,TYPE(Planungsübersicht!$E109)=1),Planungsübersicht!C109," ")</f>
        <v xml:space="preserve"> </v>
      </c>
      <c r="C87" s="114" t="str">
        <f>IF(AND(Planungsübersicht!$E109&gt;1990,TYPE(Planungsübersicht!$E109)=1),Planungsübersicht!D109," ")</f>
        <v xml:space="preserve"> </v>
      </c>
      <c r="D87" s="114" t="str">
        <f>IF(AND(Planungsübersicht!$E109&gt;1990,TYPE(Planungsübersicht!$E109)=1),Planungsübersicht!E109," ")</f>
        <v xml:space="preserve"> </v>
      </c>
      <c r="E87" s="115" t="str">
        <f>IF(AND(Planungsübersicht!$E109&gt;1990,TYPE(Planungsübersicht!$E109)=1),Planungsübersicht!F109," ")</f>
        <v xml:space="preserve"> </v>
      </c>
      <c r="F87" s="114" t="str">
        <f>IF(AND(Planungsübersicht!$E109&gt;1990,TYPE(Planungsübersicht!$E109)=1),Planungsübersicht!G109," ")</f>
        <v xml:space="preserve"> </v>
      </c>
      <c r="G87" s="114" t="str">
        <f>IF(AND(Planungsübersicht!$E109&gt;1990,TYPE(Planungsübersicht!$E109)=1),Planungsübersicht!H109," ")</f>
        <v xml:space="preserve"> </v>
      </c>
      <c r="H87" s="114" t="str">
        <f>IF(AND(Planungsübersicht!$E109&gt;1990,TYPE(Planungsübersicht!$E109)=1),MAX(Planungsübersicht!I109:Z109)," ")</f>
        <v xml:space="preserve"> </v>
      </c>
    </row>
    <row r="88" spans="2:8" ht="38.25">
      <c r="B88" s="114" t="str">
        <f>IF(AND(Planungsübersicht!$E110&gt;1990,TYPE(Planungsübersicht!$E110)=1),Planungsübersicht!C110," ")</f>
        <v>S6</v>
      </c>
      <c r="C88" s="114" t="str">
        <f>IF(AND(Planungsübersicht!$E110&gt;1990,TYPE(Planungsübersicht!$E110)=1),Planungsübersicht!D110," ")</f>
        <v>Photovoltaikanlage installieren</v>
      </c>
      <c r="D88" s="114">
        <f>IF(AND(Planungsübersicht!$E110&gt;1990,TYPE(Planungsübersicht!$E110)=1),Planungsübersicht!E110," ")</f>
        <v>2026</v>
      </c>
      <c r="E88" s="115" t="str">
        <f>IF(AND(Planungsübersicht!$E110&gt;1990,TYPE(Planungsübersicht!$E110)=1),Planungsübersicht!F110," ")</f>
        <v>zukünftiger Termin</v>
      </c>
      <c r="F88" s="114" t="str">
        <f>IF(AND(Planungsübersicht!$E110&gt;1990,TYPE(Planungsübersicht!$E110)=1),Planungsübersicht!G110," ")</f>
        <v>Herr Kast</v>
      </c>
      <c r="G88" s="114" t="str">
        <f>IF(AND(Planungsübersicht!$E110&gt;1990,TYPE(Planungsübersicht!$E110)=1),Planungsübersicht!H110," ")</f>
        <v>Bauausschuss, Herr Jany, Herr Bensch</v>
      </c>
      <c r="H88" s="114">
        <f>IF(AND(Planungsübersicht!$E110&gt;1990,TYPE(Planungsübersicht!$E110)=1),MAX(Planungsübersicht!I110:Z110)," ")</f>
        <v>0</v>
      </c>
    </row>
    <row r="89" spans="2:8">
      <c r="B89" s="114" t="str">
        <f>IF(AND(Planungsübersicht!$E111&gt;1990,TYPE(Planungsübersicht!$E111)=1),Planungsübersicht!C111," ")</f>
        <v xml:space="preserve"> </v>
      </c>
      <c r="C89" s="114" t="str">
        <f>IF(AND(Planungsübersicht!$E111&gt;1990,TYPE(Planungsübersicht!$E111)=1),Planungsübersicht!D111," ")</f>
        <v xml:space="preserve"> </v>
      </c>
      <c r="D89" s="114" t="str">
        <f>IF(AND(Planungsübersicht!$E111&gt;1990,TYPE(Planungsübersicht!$E111)=1),Planungsübersicht!E111," ")</f>
        <v xml:space="preserve"> </v>
      </c>
      <c r="E89" s="115" t="str">
        <f>IF(AND(Planungsübersicht!$E111&gt;1990,TYPE(Planungsübersicht!$E111)=1),Planungsübersicht!F111," ")</f>
        <v xml:space="preserve"> </v>
      </c>
      <c r="F89" s="114" t="str">
        <f>IF(AND(Planungsübersicht!$E111&gt;1990,TYPE(Planungsübersicht!$E111)=1),Planungsübersicht!G111," ")</f>
        <v xml:space="preserve"> </v>
      </c>
      <c r="G89" s="114" t="str">
        <f>IF(AND(Planungsübersicht!$E111&gt;1990,TYPE(Planungsübersicht!$E111)=1),Planungsübersicht!H111," ")</f>
        <v xml:space="preserve"> </v>
      </c>
      <c r="H89" s="114" t="str">
        <f>IF(AND(Planungsübersicht!$E111&gt;1990,TYPE(Planungsübersicht!$E111)=1),MAX(Planungsübersicht!I111:Z111)," ")</f>
        <v xml:space="preserve"> </v>
      </c>
    </row>
    <row r="90" spans="2:8">
      <c r="B90" s="114" t="str">
        <f>IF(AND(Planungsübersicht!$E112&gt;1990,TYPE(Planungsübersicht!$E112)=1),Planungsübersicht!C112," ")</f>
        <v xml:space="preserve"> </v>
      </c>
      <c r="C90" s="114" t="str">
        <f>IF(AND(Planungsübersicht!$E112&gt;1990,TYPE(Planungsübersicht!$E112)=1),Planungsübersicht!D112," ")</f>
        <v xml:space="preserve"> </v>
      </c>
      <c r="D90" s="114" t="str">
        <f>IF(AND(Planungsübersicht!$E112&gt;1990,TYPE(Planungsübersicht!$E112)=1),Planungsübersicht!E112," ")</f>
        <v xml:space="preserve"> </v>
      </c>
      <c r="E90" s="115" t="str">
        <f>IF(AND(Planungsübersicht!$E112&gt;1990,TYPE(Planungsübersicht!$E112)=1),Planungsübersicht!F112," ")</f>
        <v xml:space="preserve"> </v>
      </c>
      <c r="F90" s="114" t="str">
        <f>IF(AND(Planungsübersicht!$E112&gt;1990,TYPE(Planungsübersicht!$E112)=1),Planungsübersicht!G112," ")</f>
        <v xml:space="preserve"> </v>
      </c>
      <c r="G90" s="114" t="str">
        <f>IF(AND(Planungsübersicht!$E112&gt;1990,TYPE(Planungsübersicht!$E112)=1),Planungsübersicht!H112," ")</f>
        <v xml:space="preserve"> </v>
      </c>
      <c r="H90" s="114" t="str">
        <f>IF(AND(Planungsübersicht!$E112&gt;1990,TYPE(Planungsübersicht!$E112)=1),MAX(Planungsübersicht!I112:Z112)," ")</f>
        <v xml:space="preserve"> </v>
      </c>
    </row>
    <row r="91" spans="2:8">
      <c r="B91" s="114" t="str">
        <f>IF(AND(Planungsübersicht!$E113&gt;1990,TYPE(Planungsübersicht!$E113)=1),Planungsübersicht!C113," ")</f>
        <v xml:space="preserve"> </v>
      </c>
      <c r="C91" s="114" t="str">
        <f>IF(AND(Planungsübersicht!$E113&gt;1990,TYPE(Planungsübersicht!$E113)=1),Planungsübersicht!D113," ")</f>
        <v xml:space="preserve"> </v>
      </c>
      <c r="D91" s="114" t="str">
        <f>IF(AND(Planungsübersicht!$E113&gt;1990,TYPE(Planungsübersicht!$E113)=1),Planungsübersicht!E113," ")</f>
        <v xml:space="preserve"> </v>
      </c>
      <c r="E91" s="115" t="str">
        <f>IF(AND(Planungsübersicht!$E113&gt;1990,TYPE(Planungsübersicht!$E113)=1),Planungsübersicht!F113," ")</f>
        <v xml:space="preserve"> </v>
      </c>
      <c r="F91" s="114" t="str">
        <f>IF(AND(Planungsübersicht!$E113&gt;1990,TYPE(Planungsübersicht!$E113)=1),Planungsübersicht!G113," ")</f>
        <v xml:space="preserve"> </v>
      </c>
      <c r="G91" s="114" t="str">
        <f>IF(AND(Planungsübersicht!$E113&gt;1990,TYPE(Planungsübersicht!$E113)=1),Planungsübersicht!H113," ")</f>
        <v xml:space="preserve"> </v>
      </c>
      <c r="H91" s="114" t="str">
        <f>IF(AND(Planungsübersicht!$E113&gt;1990,TYPE(Planungsübersicht!$E113)=1),MAX(Planungsübersicht!I113:Z113)," ")</f>
        <v xml:space="preserve"> </v>
      </c>
    </row>
    <row r="92" spans="2:8">
      <c r="B92" s="114" t="str">
        <f>IF(AND(Planungsübersicht!$E114&gt;1990,TYPE(Planungsübersicht!$E114)=1),Planungsübersicht!C114," ")</f>
        <v xml:space="preserve"> </v>
      </c>
      <c r="C92" s="114" t="str">
        <f>IF(AND(Planungsübersicht!$E114&gt;1990,TYPE(Planungsübersicht!$E114)=1),Planungsübersicht!D114," ")</f>
        <v xml:space="preserve"> </v>
      </c>
      <c r="D92" s="114" t="str">
        <f>IF(AND(Planungsübersicht!$E114&gt;1990,TYPE(Planungsübersicht!$E114)=1),Planungsübersicht!E114," ")</f>
        <v xml:space="preserve"> </v>
      </c>
      <c r="E92" s="115" t="str">
        <f>IF(AND(Planungsübersicht!$E114&gt;1990,TYPE(Planungsübersicht!$E114)=1),Planungsübersicht!F114," ")</f>
        <v xml:space="preserve"> </v>
      </c>
      <c r="F92" s="114" t="str">
        <f>IF(AND(Planungsübersicht!$E114&gt;1990,TYPE(Planungsübersicht!$E114)=1),Planungsübersicht!G114," ")</f>
        <v xml:space="preserve"> </v>
      </c>
      <c r="G92" s="114" t="str">
        <f>IF(AND(Planungsübersicht!$E114&gt;1990,TYPE(Planungsübersicht!$E114)=1),Planungsübersicht!H114," ")</f>
        <v xml:space="preserve"> </v>
      </c>
      <c r="H92" s="114" t="str">
        <f>IF(AND(Planungsübersicht!$E114&gt;1990,TYPE(Planungsübersicht!$E114)=1),MAX(Planungsübersicht!I114:Z114)," ")</f>
        <v xml:space="preserve"> </v>
      </c>
    </row>
    <row r="93" spans="2:8">
      <c r="B93" s="114" t="str">
        <f>IF(AND(Planungsübersicht!$E115&gt;1990,TYPE(Planungsübersicht!$E115)=1),Planungsübersicht!C115," ")</f>
        <v xml:space="preserve"> </v>
      </c>
      <c r="C93" s="114" t="str">
        <f>IF(AND(Planungsübersicht!$E115&gt;1990,TYPE(Planungsübersicht!$E115)=1),Planungsübersicht!D115," ")</f>
        <v xml:space="preserve"> </v>
      </c>
      <c r="D93" s="114" t="str">
        <f>IF(AND(Planungsübersicht!$E115&gt;1990,TYPE(Planungsübersicht!$E115)=1),Planungsübersicht!E115," ")</f>
        <v xml:space="preserve"> </v>
      </c>
      <c r="E93" s="115" t="str">
        <f>IF(AND(Planungsübersicht!$E115&gt;1990,TYPE(Planungsübersicht!$E115)=1),Planungsübersicht!F115," ")</f>
        <v xml:space="preserve"> </v>
      </c>
      <c r="F93" s="114" t="str">
        <f>IF(AND(Planungsübersicht!$E115&gt;1990,TYPE(Planungsübersicht!$E115)=1),Planungsübersicht!G115," ")</f>
        <v xml:space="preserve"> </v>
      </c>
      <c r="G93" s="114" t="str">
        <f>IF(AND(Planungsübersicht!$E115&gt;1990,TYPE(Planungsübersicht!$E115)=1),Planungsübersicht!H115," ")</f>
        <v xml:space="preserve"> </v>
      </c>
      <c r="H93" s="114" t="str">
        <f>IF(AND(Planungsübersicht!$E115&gt;1990,TYPE(Planungsübersicht!$E115)=1),MAX(Planungsübersicht!I115:Z115)," ")</f>
        <v xml:space="preserve"> </v>
      </c>
    </row>
    <row r="94" spans="2:8">
      <c r="B94" s="114" t="str">
        <f>IF(AND(Planungsübersicht!$E116&gt;1990,TYPE(Planungsübersicht!$E116)=1),Planungsübersicht!C116," ")</f>
        <v xml:space="preserve"> </v>
      </c>
      <c r="C94" s="114" t="str">
        <f>IF(AND(Planungsübersicht!$E116&gt;1990,TYPE(Planungsübersicht!$E116)=1),Planungsübersicht!D116," ")</f>
        <v xml:space="preserve"> </v>
      </c>
      <c r="D94" s="114" t="str">
        <f>IF(AND(Planungsübersicht!$E116&gt;1990,TYPE(Planungsübersicht!$E116)=1),Planungsübersicht!E116," ")</f>
        <v xml:space="preserve"> </v>
      </c>
      <c r="E94" s="115" t="str">
        <f>IF(AND(Planungsübersicht!$E116&gt;1990,TYPE(Planungsübersicht!$E116)=1),Planungsübersicht!F116," ")</f>
        <v xml:space="preserve"> </v>
      </c>
      <c r="F94" s="114" t="str">
        <f>IF(AND(Planungsübersicht!$E116&gt;1990,TYPE(Planungsübersicht!$E116)=1),Planungsübersicht!G116," ")</f>
        <v xml:space="preserve"> </v>
      </c>
      <c r="G94" s="114" t="str">
        <f>IF(AND(Planungsübersicht!$E116&gt;1990,TYPE(Planungsübersicht!$E116)=1),Planungsübersicht!H116," ")</f>
        <v xml:space="preserve"> </v>
      </c>
      <c r="H94" s="114" t="str">
        <f>IF(AND(Planungsübersicht!$E116&gt;1990,TYPE(Planungsübersicht!$E116)=1),MAX(Planungsübersicht!I116:Z116)," ")</f>
        <v xml:space="preserve"> </v>
      </c>
    </row>
    <row r="95" spans="2:8">
      <c r="B95" s="114" t="str">
        <f>IF(AND(Planungsübersicht!$E117&gt;1990,TYPE(Planungsübersicht!$E117)=1),Planungsübersicht!C117," ")</f>
        <v xml:space="preserve"> </v>
      </c>
      <c r="C95" s="114" t="str">
        <f>IF(AND(Planungsübersicht!$E117&gt;1990,TYPE(Planungsübersicht!$E117)=1),Planungsübersicht!D117," ")</f>
        <v xml:space="preserve"> </v>
      </c>
      <c r="D95" s="114" t="str">
        <f>IF(AND(Planungsübersicht!$E117&gt;1990,TYPE(Planungsübersicht!$E117)=1),Planungsübersicht!E117," ")</f>
        <v xml:space="preserve"> </v>
      </c>
      <c r="E95" s="115" t="str">
        <f>IF(AND(Planungsübersicht!$E117&gt;1990,TYPE(Planungsübersicht!$E117)=1),Planungsübersicht!F117," ")</f>
        <v xml:space="preserve"> </v>
      </c>
      <c r="F95" s="114" t="str">
        <f>IF(AND(Planungsübersicht!$E117&gt;1990,TYPE(Planungsübersicht!$E117)=1),Planungsübersicht!G117," ")</f>
        <v xml:space="preserve"> </v>
      </c>
      <c r="G95" s="114" t="str">
        <f>IF(AND(Planungsübersicht!$E117&gt;1990,TYPE(Planungsübersicht!$E117)=1),Planungsübersicht!H117," ")</f>
        <v xml:space="preserve"> </v>
      </c>
      <c r="H95" s="114" t="str">
        <f>IF(AND(Planungsübersicht!$E117&gt;1990,TYPE(Planungsübersicht!$E117)=1),MAX(Planungsübersicht!I117:Z117)," ")</f>
        <v xml:space="preserve"> </v>
      </c>
    </row>
    <row r="96" spans="2:8">
      <c r="B96" s="114" t="str">
        <f>IF(AND(Planungsübersicht!$E118&gt;1990,TYPE(Planungsübersicht!$E118)=1),Planungsübersicht!C118," ")</f>
        <v xml:space="preserve"> </v>
      </c>
      <c r="C96" s="114" t="str">
        <f>IF(AND(Planungsübersicht!$E118&gt;1990,TYPE(Planungsübersicht!$E118)=1),Planungsübersicht!D118," ")</f>
        <v xml:space="preserve"> </v>
      </c>
      <c r="D96" s="114" t="str">
        <f>IF(AND(Planungsübersicht!$E118&gt;1990,TYPE(Planungsübersicht!$E118)=1),Planungsübersicht!E118," ")</f>
        <v xml:space="preserve"> </v>
      </c>
      <c r="E96" s="115" t="str">
        <f>IF(AND(Planungsübersicht!$E118&gt;1990,TYPE(Planungsübersicht!$E118)=1),Planungsübersicht!F118," ")</f>
        <v xml:space="preserve"> </v>
      </c>
      <c r="F96" s="114" t="str">
        <f>IF(AND(Planungsübersicht!$E118&gt;1990,TYPE(Planungsübersicht!$E118)=1),Planungsübersicht!G118," ")</f>
        <v xml:space="preserve"> </v>
      </c>
      <c r="G96" s="114" t="str">
        <f>IF(AND(Planungsübersicht!$E118&gt;1990,TYPE(Planungsübersicht!$E118)=1),Planungsübersicht!H118," ")</f>
        <v xml:space="preserve"> </v>
      </c>
      <c r="H96" s="114" t="str">
        <f>IF(AND(Planungsübersicht!$E118&gt;1990,TYPE(Planungsübersicht!$E118)=1),MAX(Planungsübersicht!I118:Z118)," ")</f>
        <v xml:space="preserve"> </v>
      </c>
    </row>
    <row r="97" spans="2:8">
      <c r="B97" s="114" t="str">
        <f>IF(AND(Planungsübersicht!$E119&gt;1990,TYPE(Planungsübersicht!$E119)=1),Planungsübersicht!C119," ")</f>
        <v xml:space="preserve"> </v>
      </c>
      <c r="C97" s="114" t="str">
        <f>IF(AND(Planungsübersicht!$E119&gt;1990,TYPE(Planungsübersicht!$E119)=1),Planungsübersicht!D119," ")</f>
        <v xml:space="preserve"> </v>
      </c>
      <c r="D97" s="114" t="str">
        <f>IF(AND(Planungsübersicht!$E119&gt;1990,TYPE(Planungsübersicht!$E119)=1),Planungsübersicht!E119," ")</f>
        <v xml:space="preserve"> </v>
      </c>
      <c r="E97" s="115" t="str">
        <f>IF(AND(Planungsübersicht!$E119&gt;1990,TYPE(Planungsübersicht!$E119)=1),Planungsübersicht!F119," ")</f>
        <v xml:space="preserve"> </v>
      </c>
      <c r="F97" s="114" t="str">
        <f>IF(AND(Planungsübersicht!$E119&gt;1990,TYPE(Planungsübersicht!$E119)=1),Planungsübersicht!G119," ")</f>
        <v xml:space="preserve"> </v>
      </c>
      <c r="G97" s="114" t="str">
        <f>IF(AND(Planungsübersicht!$E119&gt;1990,TYPE(Planungsübersicht!$E119)=1),Planungsübersicht!H119," ")</f>
        <v xml:space="preserve"> </v>
      </c>
      <c r="H97" s="114" t="str">
        <f>IF(AND(Planungsübersicht!$E119&gt;1990,TYPE(Planungsübersicht!$E119)=1),MAX(Planungsübersicht!I119:Z119)," ")</f>
        <v xml:space="preserve"> </v>
      </c>
    </row>
    <row r="98" spans="2:8">
      <c r="B98" s="114" t="str">
        <f>IF(AND(Planungsübersicht!$E120&gt;1990,TYPE(Planungsübersicht!$E120)=1),Planungsübersicht!C120," ")</f>
        <v xml:space="preserve"> </v>
      </c>
      <c r="C98" s="114" t="str">
        <f>IF(AND(Planungsübersicht!$E120&gt;1990,TYPE(Planungsübersicht!$E120)=1),Planungsübersicht!D120," ")</f>
        <v xml:space="preserve"> </v>
      </c>
      <c r="D98" s="114" t="str">
        <f>IF(AND(Planungsübersicht!$E120&gt;1990,TYPE(Planungsübersicht!$E120)=1),Planungsübersicht!E120," ")</f>
        <v xml:space="preserve"> </v>
      </c>
      <c r="E98" s="115" t="str">
        <f>IF(AND(Planungsübersicht!$E120&gt;1990,TYPE(Planungsübersicht!$E120)=1),Planungsübersicht!F120," ")</f>
        <v xml:space="preserve"> </v>
      </c>
      <c r="F98" s="114" t="str">
        <f>IF(AND(Planungsübersicht!$E120&gt;1990,TYPE(Planungsübersicht!$E120)=1),Planungsübersicht!G120," ")</f>
        <v xml:space="preserve"> </v>
      </c>
      <c r="G98" s="114" t="str">
        <f>IF(AND(Planungsübersicht!$E120&gt;1990,TYPE(Planungsübersicht!$E120)=1),Planungsübersicht!H120," ")</f>
        <v xml:space="preserve"> </v>
      </c>
      <c r="H98" s="114" t="str">
        <f>IF(AND(Planungsübersicht!$E120&gt;1990,TYPE(Planungsübersicht!$E120)=1),MAX(Planungsübersicht!I120:Z120)," ")</f>
        <v xml:space="preserve"> </v>
      </c>
    </row>
    <row r="99" spans="2:8">
      <c r="B99" s="114" t="str">
        <f>IF(AND(Planungsübersicht!$E121&gt;1990,TYPE(Planungsübersicht!$E121)=1),Planungsübersicht!C121," ")</f>
        <v xml:space="preserve"> </v>
      </c>
      <c r="C99" s="114" t="str">
        <f>IF(AND(Planungsübersicht!$E121&gt;1990,TYPE(Planungsübersicht!$E121)=1),Planungsübersicht!D121," ")</f>
        <v xml:space="preserve"> </v>
      </c>
      <c r="D99" s="114" t="str">
        <f>IF(AND(Planungsübersicht!$E121&gt;1990,TYPE(Planungsübersicht!$E121)=1),Planungsübersicht!E121," ")</f>
        <v xml:space="preserve"> </v>
      </c>
      <c r="E99" s="115" t="str">
        <f>IF(AND(Planungsübersicht!$E121&gt;1990,TYPE(Planungsübersicht!$E121)=1),Planungsübersicht!F121," ")</f>
        <v xml:space="preserve"> </v>
      </c>
      <c r="F99" s="114" t="str">
        <f>IF(AND(Planungsübersicht!$E121&gt;1990,TYPE(Planungsübersicht!$E121)=1),Planungsübersicht!G121," ")</f>
        <v xml:space="preserve"> </v>
      </c>
      <c r="G99" s="114" t="str">
        <f>IF(AND(Planungsübersicht!$E121&gt;1990,TYPE(Planungsübersicht!$E121)=1),Planungsübersicht!H121," ")</f>
        <v xml:space="preserve"> </v>
      </c>
      <c r="H99" s="114" t="str">
        <f>IF(AND(Planungsübersicht!$E121&gt;1990,TYPE(Planungsübersicht!$E121)=1),MAX(Planungsübersicht!I121:Z121)," ")</f>
        <v xml:space="preserve"> </v>
      </c>
    </row>
    <row r="100" spans="2:8">
      <c r="B100" s="114" t="str">
        <f>IF(AND(Planungsübersicht!$E122&gt;1990,TYPE(Planungsübersicht!$E122)=1),Planungsübersicht!C122," ")</f>
        <v xml:space="preserve"> </v>
      </c>
      <c r="C100" s="114" t="str">
        <f>IF(AND(Planungsübersicht!$E122&gt;1990,TYPE(Planungsübersicht!$E122)=1),Planungsübersicht!D122," ")</f>
        <v xml:space="preserve"> </v>
      </c>
      <c r="D100" s="114" t="str">
        <f>IF(AND(Planungsübersicht!$E122&gt;1990,TYPE(Planungsübersicht!$E122)=1),Planungsübersicht!E122," ")</f>
        <v xml:space="preserve"> </v>
      </c>
      <c r="E100" s="115" t="str">
        <f>IF(AND(Planungsübersicht!$E122&gt;1990,TYPE(Planungsübersicht!$E122)=1),Planungsübersicht!F122," ")</f>
        <v xml:space="preserve"> </v>
      </c>
      <c r="F100" s="114" t="str">
        <f>IF(AND(Planungsübersicht!$E122&gt;1990,TYPE(Planungsübersicht!$E122)=1),Planungsübersicht!G122," ")</f>
        <v xml:space="preserve"> </v>
      </c>
      <c r="G100" s="114" t="str">
        <f>IF(AND(Planungsübersicht!$E122&gt;1990,TYPE(Planungsübersicht!$E122)=1),Planungsübersicht!H122," ")</f>
        <v xml:space="preserve"> </v>
      </c>
      <c r="H100" s="114" t="str">
        <f>IF(AND(Planungsübersicht!$E122&gt;1990,TYPE(Planungsübersicht!$E122)=1),MAX(Planungsübersicht!I122:Z122)," ")</f>
        <v xml:space="preserve"> </v>
      </c>
    </row>
    <row r="101" spans="2:8">
      <c r="B101" s="114" t="str">
        <f>IF(AND(Planungsübersicht!$E123&gt;1990,TYPE(Planungsübersicht!$E123)=1),Planungsübersicht!C123," ")</f>
        <v xml:space="preserve"> </v>
      </c>
      <c r="C101" s="114" t="str">
        <f>IF(AND(Planungsübersicht!$E123&gt;1990,TYPE(Planungsübersicht!$E123)=1),Planungsübersicht!D123," ")</f>
        <v xml:space="preserve"> </v>
      </c>
      <c r="D101" s="114" t="str">
        <f>IF(AND(Planungsübersicht!$E123&gt;1990,TYPE(Planungsübersicht!$E123)=1),Planungsübersicht!E123," ")</f>
        <v xml:space="preserve"> </v>
      </c>
      <c r="E101" s="115" t="str">
        <f>IF(AND(Planungsübersicht!$E123&gt;1990,TYPE(Planungsübersicht!$E123)=1),Planungsübersicht!F123," ")</f>
        <v xml:space="preserve"> </v>
      </c>
      <c r="F101" s="114" t="str">
        <f>IF(AND(Planungsübersicht!$E123&gt;1990,TYPE(Planungsübersicht!$E123)=1),Planungsübersicht!G123," ")</f>
        <v xml:space="preserve"> </v>
      </c>
      <c r="G101" s="114" t="str">
        <f>IF(AND(Planungsübersicht!$E123&gt;1990,TYPE(Planungsübersicht!$E123)=1),Planungsübersicht!H123," ")</f>
        <v xml:space="preserve"> </v>
      </c>
      <c r="H101" s="114" t="str">
        <f>IF(AND(Planungsübersicht!$E123&gt;1990,TYPE(Planungsübersicht!$E123)=1),MAX(Planungsübersicht!I123:Z123)," ")</f>
        <v xml:space="preserve"> </v>
      </c>
    </row>
    <row r="102" spans="2:8">
      <c r="B102" s="114" t="str">
        <f>IF(AND(Planungsübersicht!$E124&gt;1990,TYPE(Planungsübersicht!$E124)=1),Planungsübersicht!C124," ")</f>
        <v xml:space="preserve"> </v>
      </c>
      <c r="C102" s="114" t="str">
        <f>IF(AND(Planungsübersicht!$E124&gt;1990,TYPE(Planungsübersicht!$E124)=1),Planungsübersicht!D124," ")</f>
        <v xml:space="preserve"> </v>
      </c>
      <c r="D102" s="114" t="str">
        <f>IF(AND(Planungsübersicht!$E124&gt;1990,TYPE(Planungsübersicht!$E124)=1),Planungsübersicht!E124," ")</f>
        <v xml:space="preserve"> </v>
      </c>
      <c r="E102" s="115" t="str">
        <f>IF(AND(Planungsübersicht!$E124&gt;1990,TYPE(Planungsübersicht!$E124)=1),Planungsübersicht!F124," ")</f>
        <v xml:space="preserve"> </v>
      </c>
      <c r="F102" s="114" t="str">
        <f>IF(AND(Planungsübersicht!$E124&gt;1990,TYPE(Planungsübersicht!$E124)=1),Planungsübersicht!G124," ")</f>
        <v xml:space="preserve"> </v>
      </c>
      <c r="G102" s="114" t="str">
        <f>IF(AND(Planungsübersicht!$E124&gt;1990,TYPE(Planungsübersicht!$E124)=1),Planungsübersicht!H124," ")</f>
        <v xml:space="preserve"> </v>
      </c>
      <c r="H102" s="114" t="str">
        <f>IF(AND(Planungsübersicht!$E124&gt;1990,TYPE(Planungsübersicht!$E124)=1),MAX(Planungsübersicht!I124:Z124)," ")</f>
        <v xml:space="preserve"> </v>
      </c>
    </row>
    <row r="103" spans="2:8">
      <c r="B103" s="114" t="str">
        <f>IF(AND(Planungsübersicht!$E125&gt;1990,TYPE(Planungsübersicht!$E125)=1),Planungsübersicht!C125," ")</f>
        <v xml:space="preserve"> </v>
      </c>
      <c r="C103" s="114" t="str">
        <f>IF(AND(Planungsübersicht!$E125&gt;1990,TYPE(Planungsübersicht!$E125)=1),Planungsübersicht!D125," ")</f>
        <v xml:space="preserve"> </v>
      </c>
      <c r="D103" s="114" t="str">
        <f>IF(AND(Planungsübersicht!$E125&gt;1990,TYPE(Planungsübersicht!$E125)=1),Planungsübersicht!E125," ")</f>
        <v xml:space="preserve"> </v>
      </c>
      <c r="E103" s="115" t="str">
        <f>IF(AND(Planungsübersicht!$E125&gt;1990,TYPE(Planungsübersicht!$E125)=1),Planungsübersicht!F125," ")</f>
        <v xml:space="preserve"> </v>
      </c>
      <c r="F103" s="114" t="str">
        <f>IF(AND(Planungsübersicht!$E125&gt;1990,TYPE(Planungsübersicht!$E125)=1),Planungsübersicht!G125," ")</f>
        <v xml:space="preserve"> </v>
      </c>
      <c r="G103" s="114" t="str">
        <f>IF(AND(Planungsübersicht!$E125&gt;1990,TYPE(Planungsübersicht!$E125)=1),Planungsübersicht!H125," ")</f>
        <v xml:space="preserve"> </v>
      </c>
      <c r="H103" s="114" t="str">
        <f>IF(AND(Planungsübersicht!$E125&gt;1990,TYPE(Planungsübersicht!$E125)=1),MAX(Planungsübersicht!I125:Z125)," ")</f>
        <v xml:space="preserve"> </v>
      </c>
    </row>
    <row r="104" spans="2:8">
      <c r="B104" s="114" t="str">
        <f>IF(AND(Planungsübersicht!$E128&gt;1990,TYPE(Planungsübersicht!$E128)=1), Planungsübersicht!C128," ")</f>
        <v xml:space="preserve"> </v>
      </c>
      <c r="C104" s="114" t="str">
        <f>IF(AND(Planungsübersicht!$E128&gt;1990,TYPE(Planungsübersicht!$E128)=1), Planungsübersicht!D128," ")</f>
        <v xml:space="preserve"> </v>
      </c>
      <c r="D104" s="114" t="str">
        <f>IF(AND(Planungsübersicht!$E128&gt;1990,TYPE(Planungsübersicht!$E128)=1), Planungsübersicht!E128," ")</f>
        <v xml:space="preserve"> </v>
      </c>
      <c r="E104" s="115" t="str">
        <f>IF(AND(Planungsübersicht!$E128&gt;1990,TYPE(Planungsübersicht!$E128)=1), Planungsübersicht!F128," ")</f>
        <v xml:space="preserve"> </v>
      </c>
      <c r="F104" s="114" t="str">
        <f>IF(AND(Planungsübersicht!$E128&gt;1990,TYPE(Planungsübersicht!$E128)=1), Planungsübersicht!G128," ")</f>
        <v xml:space="preserve"> </v>
      </c>
      <c r="G104" s="114" t="str">
        <f>IF(AND(Planungsübersicht!$E128&gt;1990,TYPE(Planungsübersicht!$E128)=1), Planungsübersicht!H128," ")</f>
        <v xml:space="preserve"> </v>
      </c>
      <c r="H104" s="114" t="str">
        <f>IF(AND(Planungsübersicht!$E128&gt;1990,TYPE(Planungsübersicht!$E128)=1), MAX(Planungsübersicht!I128:Z128)," ")</f>
        <v xml:space="preserve"> </v>
      </c>
    </row>
    <row r="105" spans="2:8">
      <c r="B105" s="114" t="str">
        <f>IF(AND(Planungsübersicht!$E129&gt;1990,TYPE(Planungsübersicht!$E129)=1),Planungsübersicht!C129," ")</f>
        <v xml:space="preserve"> </v>
      </c>
      <c r="C105" s="114" t="str">
        <f>IF(AND(Planungsübersicht!$E129&gt;1990,TYPE(Planungsübersicht!$E129)=1),Planungsübersicht!D129," ")</f>
        <v xml:space="preserve"> </v>
      </c>
      <c r="D105" s="114" t="str">
        <f>IF(AND(Planungsübersicht!$E129&gt;1990,TYPE(Planungsübersicht!$E129)=1),Planungsübersicht!E129," ")</f>
        <v xml:space="preserve"> </v>
      </c>
      <c r="E105" s="115" t="str">
        <f>IF(AND(Planungsübersicht!$E129&gt;1990,TYPE(Planungsübersicht!$E129)=1),Planungsübersicht!F129," ")</f>
        <v xml:space="preserve"> </v>
      </c>
      <c r="F105" s="114" t="str">
        <f>IF(AND(Planungsübersicht!$E129&gt;1990,TYPE(Planungsübersicht!$E129)=1),Planungsübersicht!G129," ")</f>
        <v xml:space="preserve"> </v>
      </c>
      <c r="G105" s="114" t="str">
        <f>IF(AND(Planungsübersicht!$E129&gt;1990,TYPE(Planungsübersicht!$E129)=1),Planungsübersicht!H129," ")</f>
        <v xml:space="preserve"> </v>
      </c>
      <c r="H105" s="114" t="str">
        <f>IF(AND(Planungsübersicht!$E129&gt;1990,TYPE(Planungsübersicht!$E129)=1),MAX(Planungsübersicht!I129:Z129)," ")</f>
        <v xml:space="preserve"> </v>
      </c>
    </row>
    <row r="106" spans="2:8">
      <c r="B106" s="114" t="str">
        <f>IF(AND(Planungsübersicht!$E130&gt;1990,TYPE(Planungsübersicht!$E130)=1),Planungsübersicht!C130," ")</f>
        <v xml:space="preserve"> </v>
      </c>
      <c r="C106" s="114" t="str">
        <f>IF(AND(Planungsübersicht!$E130&gt;1990,TYPE(Planungsübersicht!$E130)=1),Planungsübersicht!D130," ")</f>
        <v xml:space="preserve"> </v>
      </c>
      <c r="D106" s="114" t="str">
        <f>IF(AND(Planungsübersicht!$E130&gt;1990,TYPE(Planungsübersicht!$E130)=1),Planungsübersicht!E130," ")</f>
        <v xml:space="preserve"> </v>
      </c>
      <c r="E106" s="115" t="str">
        <f>IF(AND(Planungsübersicht!$E130&gt;1990,TYPE(Planungsübersicht!$E130)=1),Planungsübersicht!F130," ")</f>
        <v xml:space="preserve"> </v>
      </c>
      <c r="F106" s="114" t="str">
        <f>IF(AND(Planungsübersicht!$E130&gt;1990,TYPE(Planungsübersicht!$E130)=1),Planungsübersicht!G130," ")</f>
        <v xml:space="preserve"> </v>
      </c>
      <c r="G106" s="114" t="str">
        <f>IF(AND(Planungsübersicht!$E130&gt;1990,TYPE(Planungsübersicht!$E130)=1),Planungsübersicht!H130," ")</f>
        <v xml:space="preserve"> </v>
      </c>
      <c r="H106" s="114" t="str">
        <f>IF(AND(Planungsübersicht!$E130&gt;1990,TYPE(Planungsübersicht!$E130)=1),MAX(Planungsübersicht!I130:Z130)," ")</f>
        <v xml:space="preserve"> </v>
      </c>
    </row>
    <row r="107" spans="2:8">
      <c r="B107" s="114" t="str">
        <f>IF(AND(Planungsübersicht!$E131&gt;1990,TYPE(Planungsübersicht!$E131)=1),Planungsübersicht!C131," ")</f>
        <v xml:space="preserve"> </v>
      </c>
      <c r="C107" s="114" t="str">
        <f>IF(AND(Planungsübersicht!$E131&gt;1990,TYPE(Planungsübersicht!$E131)=1),Planungsübersicht!D131," ")</f>
        <v xml:space="preserve"> </v>
      </c>
      <c r="D107" s="114" t="str">
        <f>IF(AND(Planungsübersicht!$E131&gt;1990,TYPE(Planungsübersicht!$E131)=1),Planungsübersicht!E131," ")</f>
        <v xml:space="preserve"> </v>
      </c>
      <c r="E107" s="115" t="str">
        <f>IF(AND(Planungsübersicht!$E131&gt;1990,TYPE(Planungsübersicht!$E131)=1),Planungsübersicht!F131," ")</f>
        <v xml:space="preserve"> </v>
      </c>
      <c r="F107" s="114" t="str">
        <f>IF(AND(Planungsübersicht!$E131&gt;1990,TYPE(Planungsübersicht!$E131)=1),Planungsübersicht!G131," ")</f>
        <v xml:space="preserve"> </v>
      </c>
      <c r="G107" s="114" t="str">
        <f>IF(AND(Planungsübersicht!$E131&gt;1990,TYPE(Planungsübersicht!$E131)=1),Planungsübersicht!H131," ")</f>
        <v xml:space="preserve"> </v>
      </c>
      <c r="H107" s="114" t="str">
        <f>IF(AND(Planungsübersicht!$E131&gt;1990,TYPE(Planungsübersicht!$E131)=1),MAX(Planungsübersicht!I131:Z131)," ")</f>
        <v xml:space="preserve"> </v>
      </c>
    </row>
    <row r="108" spans="2:8">
      <c r="B108" s="114" t="str">
        <f>IF(AND(Planungsübersicht!$E132&gt;1990,TYPE(Planungsübersicht!$E132)=1),Planungsübersicht!C132," ")</f>
        <v xml:space="preserve"> </v>
      </c>
      <c r="C108" s="114" t="str">
        <f>IF(AND(Planungsübersicht!$E132&gt;1990,TYPE(Planungsübersicht!$E132)=1),Planungsübersicht!D132," ")</f>
        <v xml:space="preserve"> </v>
      </c>
      <c r="D108" s="114" t="str">
        <f>IF(AND(Planungsübersicht!$E132&gt;1990,TYPE(Planungsübersicht!$E132)=1),Planungsübersicht!E132," ")</f>
        <v xml:space="preserve"> </v>
      </c>
      <c r="E108" s="115" t="str">
        <f>IF(AND(Planungsübersicht!$E132&gt;1990,TYPE(Planungsübersicht!$E132)=1),Planungsübersicht!F132," ")</f>
        <v xml:space="preserve"> </v>
      </c>
      <c r="F108" s="114" t="str">
        <f>IF(AND(Planungsübersicht!$E132&gt;1990,TYPE(Planungsübersicht!$E132)=1),Planungsübersicht!G132," ")</f>
        <v xml:space="preserve"> </v>
      </c>
      <c r="G108" s="114" t="str">
        <f>IF(AND(Planungsübersicht!$E132&gt;1990,TYPE(Planungsübersicht!$E132)=1),Planungsübersicht!H132," ")</f>
        <v xml:space="preserve"> </v>
      </c>
      <c r="H108" s="114" t="str">
        <f>IF(AND(Planungsübersicht!$E132&gt;1990,TYPE(Planungsübersicht!$E132)=1),MAX(Planungsübersicht!I132:Z132)," ")</f>
        <v xml:space="preserve"> </v>
      </c>
    </row>
    <row r="109" spans="2:8">
      <c r="B109" s="114" t="str">
        <f>IF(AND(Planungsübersicht!$E133&gt;1990,TYPE(Planungsübersicht!$E133)=1),Planungsübersicht!C133," ")</f>
        <v xml:space="preserve"> </v>
      </c>
      <c r="C109" s="114" t="str">
        <f>IF(AND(Planungsübersicht!$E133&gt;1990,TYPE(Planungsübersicht!$E133)=1),Planungsübersicht!D133," ")</f>
        <v xml:space="preserve"> </v>
      </c>
      <c r="D109" s="114" t="str">
        <f>IF(AND(Planungsübersicht!$E133&gt;1990,TYPE(Planungsübersicht!$E133)=1),Planungsübersicht!E133," ")</f>
        <v xml:space="preserve"> </v>
      </c>
      <c r="E109" s="115" t="str">
        <f>IF(AND(Planungsübersicht!$E133&gt;1990,TYPE(Planungsübersicht!$E133)=1),Planungsübersicht!F133," ")</f>
        <v xml:space="preserve"> </v>
      </c>
      <c r="F109" s="114" t="str">
        <f>IF(AND(Planungsübersicht!$E133&gt;1990,TYPE(Planungsübersicht!$E133)=1),Planungsübersicht!G133," ")</f>
        <v xml:space="preserve"> </v>
      </c>
      <c r="G109" s="114" t="str">
        <f>IF(AND(Planungsübersicht!$E133&gt;1990,TYPE(Planungsübersicht!$E133)=1),Planungsübersicht!H133," ")</f>
        <v xml:space="preserve"> </v>
      </c>
      <c r="H109" s="114" t="str">
        <f>IF(AND(Planungsübersicht!$E133&gt;1990,TYPE(Planungsübersicht!$E133)=1),MAX(Planungsübersicht!I133:Z133)," ")</f>
        <v xml:space="preserve"> </v>
      </c>
    </row>
    <row r="110" spans="2:8">
      <c r="B110" s="114" t="str">
        <f>IF(AND(Planungsübersicht!$E134&gt;1990,TYPE(Planungsübersicht!$E134)=1),Planungsübersicht!C134," ")</f>
        <v xml:space="preserve"> </v>
      </c>
      <c r="C110" s="114" t="str">
        <f>IF(AND(Planungsübersicht!$E134&gt;1990,TYPE(Planungsübersicht!$E134)=1),Planungsübersicht!D134," ")</f>
        <v xml:space="preserve"> </v>
      </c>
      <c r="D110" s="114" t="str">
        <f>IF(AND(Planungsübersicht!$E134&gt;1990,TYPE(Planungsübersicht!$E134)=1),Planungsübersicht!E134," ")</f>
        <v xml:space="preserve"> </v>
      </c>
      <c r="E110" s="115" t="str">
        <f>IF(AND(Planungsübersicht!$E134&gt;1990,TYPE(Planungsübersicht!$E134)=1),Planungsübersicht!F134," ")</f>
        <v xml:space="preserve"> </v>
      </c>
      <c r="F110" s="114" t="str">
        <f>IF(AND(Planungsübersicht!$E134&gt;1990,TYPE(Planungsübersicht!$E134)=1),Planungsübersicht!G134," ")</f>
        <v xml:space="preserve"> </v>
      </c>
      <c r="G110" s="114" t="str">
        <f>IF(AND(Planungsübersicht!$E134&gt;1990,TYPE(Planungsübersicht!$E134)=1),Planungsübersicht!H134," ")</f>
        <v xml:space="preserve"> </v>
      </c>
      <c r="H110" s="114" t="str">
        <f>IF(AND(Planungsübersicht!$E134&gt;1990,TYPE(Planungsübersicht!$E134)=1),MAX(Planungsübersicht!I134:Z134)," ")</f>
        <v xml:space="preserve"> </v>
      </c>
    </row>
    <row r="111" spans="2:8">
      <c r="B111" s="114" t="str">
        <f>IF(AND(Planungsübersicht!$E135&gt;1990,TYPE(Planungsübersicht!$E135)=1),Planungsübersicht!C135," ")</f>
        <v xml:space="preserve"> </v>
      </c>
      <c r="C111" s="114" t="str">
        <f>IF(AND(Planungsübersicht!$E135&gt;1990,TYPE(Planungsübersicht!$E135)=1),Planungsübersicht!D135," ")</f>
        <v xml:space="preserve"> </v>
      </c>
      <c r="D111" s="114" t="str">
        <f>IF(AND(Planungsübersicht!$E135&gt;1990,TYPE(Planungsübersicht!$E135)=1),Planungsübersicht!E135," ")</f>
        <v xml:space="preserve"> </v>
      </c>
      <c r="E111" s="115" t="str">
        <f>IF(AND(Planungsübersicht!$E135&gt;1990,TYPE(Planungsübersicht!$E135)=1),Planungsübersicht!F135," ")</f>
        <v xml:space="preserve"> </v>
      </c>
      <c r="F111" s="114" t="str">
        <f>IF(AND(Planungsübersicht!$E135&gt;1990,TYPE(Planungsübersicht!$E135)=1),Planungsübersicht!G135," ")</f>
        <v xml:space="preserve"> </v>
      </c>
      <c r="G111" s="114" t="str">
        <f>IF(AND(Planungsübersicht!$E135&gt;1990,TYPE(Planungsübersicht!$E135)=1),Planungsübersicht!H135," ")</f>
        <v xml:space="preserve"> </v>
      </c>
      <c r="H111" s="114" t="str">
        <f>IF(AND(Planungsübersicht!$E135&gt;1990,TYPE(Planungsübersicht!$E135)=1),MAX(Planungsübersicht!I135:Z135)," ")</f>
        <v xml:space="preserve"> </v>
      </c>
    </row>
    <row r="112" spans="2:8" ht="140.25">
      <c r="B112" s="114" t="str">
        <f>IF(AND(Planungsübersicht!$E136&gt;1990,TYPE(Planungsübersicht!$E136)=1),Planungsübersicht!C136," ")</f>
        <v>A1</v>
      </c>
      <c r="C112" s="114" t="str">
        <f>IF(AND(Planungsübersicht!$E136&gt;1990,TYPE(Planungsübersicht!$E136)=1),Planungsübersicht!D136," ")</f>
        <v>Es werden verschiedene, markierte Behälter für die Abfalltrennung in allen Klassen aufgestellt und  Informationen zur richtigen Abfalltrennung angebracht</v>
      </c>
      <c r="D112" s="114">
        <f>IF(AND(Planungsübersicht!$E136&gt;1990,TYPE(Planungsübersicht!$E136)=1),Planungsübersicht!E136," ")</f>
        <v>2022</v>
      </c>
      <c r="E112" s="115" t="str">
        <f>IF(AND(Planungsübersicht!$E136&gt;1990,TYPE(Planungsübersicht!$E136)=1),Planungsübersicht!F136," ")</f>
        <v>umgesetzt</v>
      </c>
      <c r="F112" s="114" t="str">
        <f>IF(AND(Planungsübersicht!$E136&gt;1990,TYPE(Planungsübersicht!$E136)=1),Planungsübersicht!G136," ")</f>
        <v>Hausmeisterei, Umweltbeauftragter</v>
      </c>
      <c r="G112" s="114" t="str">
        <f>IF(AND(Planungsübersicht!$E136&gt;1990,TYPE(Planungsübersicht!$E136)=1),Planungsübersicht!H136," ")</f>
        <v>die Verantwortlichen</v>
      </c>
      <c r="H112" s="114">
        <f>IF(AND(Planungsübersicht!$E136&gt;1990,TYPE(Planungsübersicht!$E136)=1),MAX(Planungsübersicht!I136:Z136)," ")</f>
        <v>0</v>
      </c>
    </row>
    <row r="113" spans="2:8">
      <c r="B113" s="114" t="str">
        <f>IF(AND(Planungsübersicht!$E137&gt;1990,TYPE(Planungsübersicht!$E137)=1),Planungsübersicht!C137," ")</f>
        <v xml:space="preserve"> </v>
      </c>
      <c r="C113" s="114" t="str">
        <f>IF(AND(Planungsübersicht!$E137&gt;1990,TYPE(Planungsübersicht!$E137)=1),Planungsübersicht!D137," ")</f>
        <v xml:space="preserve"> </v>
      </c>
      <c r="D113" s="114" t="str">
        <f>IF(AND(Planungsübersicht!$E137&gt;1990,TYPE(Planungsübersicht!$E137)=1),Planungsübersicht!E137," ")</f>
        <v xml:space="preserve"> </v>
      </c>
      <c r="E113" s="115" t="str">
        <f>IF(AND(Planungsübersicht!$E137&gt;1990,TYPE(Planungsübersicht!$E137)=1),Planungsübersicht!F137," ")</f>
        <v xml:space="preserve"> </v>
      </c>
      <c r="F113" s="114" t="str">
        <f>IF(AND(Planungsübersicht!$E137&gt;1990,TYPE(Planungsübersicht!$E137)=1),Planungsübersicht!G137," ")</f>
        <v xml:space="preserve"> </v>
      </c>
      <c r="G113" s="114" t="str">
        <f>IF(AND(Planungsübersicht!$E137&gt;1990,TYPE(Planungsübersicht!$E137)=1),Planungsübersicht!H137," ")</f>
        <v xml:space="preserve"> </v>
      </c>
      <c r="H113" s="114" t="str">
        <f>IF(AND(Planungsübersicht!$E137&gt;1990,TYPE(Planungsübersicht!$E137)=1),MAX(Planungsübersicht!I137:Z137)," ")</f>
        <v xml:space="preserve"> </v>
      </c>
    </row>
    <row r="114" spans="2:8" ht="51">
      <c r="B114" s="114" t="str">
        <f>IF(AND(Planungsübersicht!$E138&gt;1990,TYPE(Planungsübersicht!$E138)=1),Planungsübersicht!C138," ")</f>
        <v>A2</v>
      </c>
      <c r="C114" s="114" t="str">
        <f>IF(AND(Planungsübersicht!$E138&gt;1990,TYPE(Planungsübersicht!$E138)=1),Planungsübersicht!D138," ")</f>
        <v>Einheitliche Abfallbehälter für alle Räume anschaffen</v>
      </c>
      <c r="D114" s="114">
        <f>IF(AND(Planungsübersicht!$E138&gt;1990,TYPE(Planungsübersicht!$E138)=1),Planungsübersicht!E138," ")</f>
        <v>2022</v>
      </c>
      <c r="E114" s="115" t="str">
        <f>IF(AND(Planungsübersicht!$E138&gt;1990,TYPE(Planungsübersicht!$E138)=1),Planungsübersicht!F138," ")</f>
        <v>umgesetzt</v>
      </c>
      <c r="F114" s="114" t="str">
        <f>IF(AND(Planungsübersicht!$E138&gt;1990,TYPE(Planungsübersicht!$E138)=1),Planungsübersicht!G138," ")</f>
        <v>Hausmeisterei, Umweltbeauftragter</v>
      </c>
      <c r="G114" s="114" t="str">
        <f>IF(AND(Planungsübersicht!$E138&gt;1990,TYPE(Planungsübersicht!$E138)=1),Planungsübersicht!H138," ")</f>
        <v>die Verantwortlichen</v>
      </c>
      <c r="H114" s="114">
        <f>IF(AND(Planungsübersicht!$E138&gt;1990,TYPE(Planungsübersicht!$E138)=1),MAX(Planungsübersicht!I138:Z138)," ")</f>
        <v>0</v>
      </c>
    </row>
    <row r="115" spans="2:8">
      <c r="B115" s="114" t="str">
        <f>IF(AND(Planungsübersicht!$E139&gt;1990,TYPE(Planungsübersicht!$E139)=1),Planungsübersicht!C139," ")</f>
        <v xml:space="preserve"> </v>
      </c>
      <c r="C115" s="114" t="str">
        <f>IF(AND(Planungsübersicht!$E139&gt;1990,TYPE(Planungsübersicht!$E139)=1),Planungsübersicht!D139," ")</f>
        <v xml:space="preserve"> </v>
      </c>
      <c r="D115" s="114" t="str">
        <f>IF(AND(Planungsübersicht!$E139&gt;1990,TYPE(Planungsübersicht!$E139)=1),Planungsübersicht!E139," ")</f>
        <v xml:space="preserve"> </v>
      </c>
      <c r="E115" s="115" t="str">
        <f>IF(AND(Planungsübersicht!$E139&gt;1990,TYPE(Planungsübersicht!$E139)=1),Planungsübersicht!F139," ")</f>
        <v xml:space="preserve"> </v>
      </c>
      <c r="F115" s="114" t="str">
        <f>IF(AND(Planungsübersicht!$E139&gt;1990,TYPE(Planungsübersicht!$E139)=1),Planungsübersicht!G139," ")</f>
        <v xml:space="preserve"> </v>
      </c>
      <c r="G115" s="114" t="str">
        <f>IF(AND(Planungsübersicht!$E139&gt;1990,TYPE(Planungsübersicht!$E139)=1),Planungsübersicht!H139," ")</f>
        <v xml:space="preserve"> </v>
      </c>
      <c r="H115" s="114" t="str">
        <f>IF(AND(Planungsübersicht!$E139&gt;1990,TYPE(Planungsübersicht!$E139)=1),MAX(Planungsübersicht!I139:Z139)," ")</f>
        <v xml:space="preserve"> </v>
      </c>
    </row>
    <row r="116" spans="2:8" ht="63.75">
      <c r="B116" s="114" t="str">
        <f>IF(AND(Planungsübersicht!$E140&gt;1990,TYPE(Planungsübersicht!$E140)=1),Planungsübersicht!C140," ")</f>
        <v>A3</v>
      </c>
      <c r="C116" s="114" t="str">
        <f>IF(AND(Planungsübersicht!$E140&gt;1990,TYPE(Planungsübersicht!$E140)=1),Planungsübersicht!D140," ")</f>
        <v>Reglemäßige Kontrolle der Mülltrennung mit Rückmeldung an die Klassen</v>
      </c>
      <c r="D116" s="114">
        <f>IF(AND(Planungsübersicht!$E140&gt;1990,TYPE(Planungsübersicht!$E140)=1),Planungsübersicht!E140," ")</f>
        <v>2022</v>
      </c>
      <c r="E116" s="115" t="str">
        <f>IF(AND(Planungsübersicht!$E140&gt;1990,TYPE(Planungsübersicht!$E140)=1),Planungsübersicht!F140," ")</f>
        <v>umgesetzt</v>
      </c>
      <c r="F116" s="114" t="str">
        <f>IF(AND(Planungsübersicht!$E140&gt;1990,TYPE(Planungsübersicht!$E140)=1),Planungsübersicht!G140," ")</f>
        <v>Umweltbeauftragter, Projektgruppe</v>
      </c>
      <c r="G116" s="114" t="str">
        <f>IF(AND(Planungsübersicht!$E140&gt;1990,TYPE(Planungsübersicht!$E140)=1),Planungsübersicht!H140," ")</f>
        <v>die Verantwortlichen</v>
      </c>
      <c r="H116" s="114">
        <f>IF(AND(Planungsübersicht!$E140&gt;1990,TYPE(Planungsübersicht!$E140)=1),MAX(Planungsübersicht!I140:Z140)," ")</f>
        <v>0</v>
      </c>
    </row>
    <row r="117" spans="2:8">
      <c r="B117" s="114" t="str">
        <f>IF(AND(Planungsübersicht!$E141&gt;1990,TYPE(Planungsübersicht!$E141)=1),Planungsübersicht!C141," ")</f>
        <v xml:space="preserve"> </v>
      </c>
      <c r="C117" s="114" t="str">
        <f>IF(AND(Planungsübersicht!$E141&gt;1990,TYPE(Planungsübersicht!$E141)=1),Planungsübersicht!D141," ")</f>
        <v xml:space="preserve"> </v>
      </c>
      <c r="D117" s="114" t="str">
        <f>IF(AND(Planungsübersicht!$E141&gt;1990,TYPE(Planungsübersicht!$E141)=1),Planungsübersicht!E141," ")</f>
        <v xml:space="preserve"> </v>
      </c>
      <c r="E117" s="115" t="str">
        <f>IF(AND(Planungsübersicht!$E141&gt;1990,TYPE(Planungsübersicht!$E141)=1),Planungsübersicht!F141," ")</f>
        <v xml:space="preserve"> </v>
      </c>
      <c r="F117" s="114" t="str">
        <f>IF(AND(Planungsübersicht!$E141&gt;1990,TYPE(Planungsübersicht!$E141)=1),Planungsübersicht!G141," ")</f>
        <v xml:space="preserve"> </v>
      </c>
      <c r="G117" s="114" t="str">
        <f>IF(AND(Planungsübersicht!$E141&gt;1990,TYPE(Planungsübersicht!$E141)=1),Planungsübersicht!H141," ")</f>
        <v xml:space="preserve"> </v>
      </c>
      <c r="H117" s="114" t="str">
        <f>IF(AND(Planungsübersicht!$E141&gt;1990,TYPE(Planungsübersicht!$E141)=1),MAX(Planungsübersicht!I141:Z141)," ")</f>
        <v xml:space="preserve"> </v>
      </c>
    </row>
    <row r="118" spans="2:8" ht="63.75">
      <c r="B118" s="114" t="str">
        <f>IF(AND(Planungsübersicht!$E142&gt;1990,TYPE(Planungsübersicht!$E142)=1),Planungsübersicht!C142," ")</f>
        <v>A4</v>
      </c>
      <c r="C118" s="114" t="str">
        <f>IF(AND(Planungsübersicht!$E142&gt;1990,TYPE(Planungsübersicht!$E142)=1),Planungsübersicht!D142," ")</f>
        <v>Mülltrennung auf weitere Fraktionen ausweiten, v.a. Verpackungsmüll</v>
      </c>
      <c r="D118" s="114">
        <f>IF(AND(Planungsübersicht!$E142&gt;1990,TYPE(Planungsübersicht!$E142)=1),Planungsübersicht!E142," ")</f>
        <v>2024</v>
      </c>
      <c r="E118" s="115" t="str">
        <f>IF(AND(Planungsübersicht!$E142&gt;1990,TYPE(Planungsübersicht!$E142)=1),Planungsübersicht!F142," ")</f>
        <v>bisher nicht umgesetzt</v>
      </c>
      <c r="F118" s="114" t="str">
        <f>IF(AND(Planungsübersicht!$E142&gt;1990,TYPE(Planungsübersicht!$E142)=1),Planungsübersicht!G142," ")</f>
        <v>Hausmeisterei, Umweltbeauftragter</v>
      </c>
      <c r="G118" s="114" t="str">
        <f>IF(AND(Planungsübersicht!$E142&gt;1990,TYPE(Planungsübersicht!$E142)=1),Planungsübersicht!H142," ")</f>
        <v>die Verantwortlichen</v>
      </c>
      <c r="H118" s="114">
        <f>IF(AND(Planungsübersicht!$E142&gt;1990,TYPE(Planungsübersicht!$E142)=1),MAX(Planungsübersicht!I142:Z142)," ")</f>
        <v>0</v>
      </c>
    </row>
    <row r="119" spans="2:8">
      <c r="B119" s="114" t="str">
        <f>IF(AND(Planungsübersicht!$E143&gt;1990,TYPE(Planungsübersicht!$E143)=1),Planungsübersicht!C143," ")</f>
        <v xml:space="preserve"> </v>
      </c>
      <c r="C119" s="114" t="str">
        <f>IF(AND(Planungsübersicht!$E143&gt;1990,TYPE(Planungsübersicht!$E143)=1),Planungsübersicht!D143," ")</f>
        <v xml:space="preserve"> </v>
      </c>
      <c r="D119" s="114" t="str">
        <f>IF(AND(Planungsübersicht!$E143&gt;1990,TYPE(Planungsübersicht!$E143)=1),Planungsübersicht!E143," ")</f>
        <v xml:space="preserve"> </v>
      </c>
      <c r="E119" s="115" t="str">
        <f>IF(AND(Planungsübersicht!$E143&gt;1990,TYPE(Planungsübersicht!$E143)=1),Planungsübersicht!F143," ")</f>
        <v xml:space="preserve"> </v>
      </c>
      <c r="F119" s="114" t="str">
        <f>IF(AND(Planungsübersicht!$E143&gt;1990,TYPE(Planungsübersicht!$E143)=1),Planungsübersicht!G143," ")</f>
        <v xml:space="preserve"> </v>
      </c>
      <c r="G119" s="114" t="str">
        <f>IF(AND(Planungsübersicht!$E143&gt;1990,TYPE(Planungsübersicht!$E143)=1),Planungsübersicht!H143," ")</f>
        <v xml:space="preserve"> </v>
      </c>
      <c r="H119" s="114" t="str">
        <f>IF(AND(Planungsübersicht!$E143&gt;1990,TYPE(Planungsübersicht!$E143)=1),MAX(Planungsübersicht!I143:Z143)," ")</f>
        <v xml:space="preserve"> </v>
      </c>
    </row>
    <row r="120" spans="2:8" ht="76.5">
      <c r="B120" s="114" t="str">
        <f>IF(AND(Planungsübersicht!$E144&gt;1990,TYPE(Planungsübersicht!$E144)=1),Planungsübersicht!C144," ")</f>
        <v>A5</v>
      </c>
      <c r="C120" s="114" t="str">
        <f>IF(AND(Planungsübersicht!$E144&gt;1990,TYPE(Planungsübersicht!$E144)=1),Planungsübersicht!D144," ")</f>
        <v>Verkauf von Einwegprodukten einschränken, z.B. Einweggetränkeflaschen</v>
      </c>
      <c r="D120" s="114">
        <f>IF(AND(Planungsübersicht!$E144&gt;1990,TYPE(Planungsübersicht!$E144)=1),Planungsübersicht!E144," ")</f>
        <v>2023</v>
      </c>
      <c r="E120" s="115" t="str">
        <f>IF(AND(Planungsübersicht!$E144&gt;1990,TYPE(Planungsübersicht!$E144)=1),Planungsübersicht!F144," ")</f>
        <v>in Umsetzung (Anfang)</v>
      </c>
      <c r="F120" s="114" t="str">
        <f>IF(AND(Planungsübersicht!$E144&gt;1990,TYPE(Planungsübersicht!$E144)=1),Planungsübersicht!G144," ")</f>
        <v>Umweltbeauftragter, Schulleitung</v>
      </c>
      <c r="G120" s="114" t="str">
        <f>IF(AND(Planungsübersicht!$E144&gt;1990,TYPE(Planungsübersicht!$E144)=1),Planungsübersicht!H144," ")</f>
        <v>Cafeteria Team</v>
      </c>
      <c r="H120" s="114">
        <f>IF(AND(Planungsübersicht!$E144&gt;1990,TYPE(Planungsübersicht!$E144)=1),MAX(Planungsübersicht!I144:Z144)," ")</f>
        <v>0</v>
      </c>
    </row>
    <row r="121" spans="2:8">
      <c r="B121" s="114" t="str">
        <f>IF(AND(Planungsübersicht!$E145&gt;1990,TYPE(Planungsübersicht!$E145)=1),Planungsübersicht!C145," ")</f>
        <v xml:space="preserve"> </v>
      </c>
      <c r="C121" s="114" t="str">
        <f>IF(AND(Planungsübersicht!$E145&gt;1990,TYPE(Planungsübersicht!$E145)=1),Planungsübersicht!D145," ")</f>
        <v xml:space="preserve"> </v>
      </c>
      <c r="D121" s="114" t="str">
        <f>IF(AND(Planungsübersicht!$E145&gt;1990,TYPE(Planungsübersicht!$E145)=1),Planungsübersicht!E145," ")</f>
        <v xml:space="preserve"> </v>
      </c>
      <c r="E121" s="115" t="str">
        <f>IF(AND(Planungsübersicht!$E145&gt;1990,TYPE(Planungsübersicht!$E145)=1),Planungsübersicht!F145," ")</f>
        <v xml:space="preserve"> </v>
      </c>
      <c r="F121" s="114" t="str">
        <f>IF(AND(Planungsübersicht!$E145&gt;1990,TYPE(Planungsübersicht!$E145)=1),Planungsübersicht!G145," ")</f>
        <v xml:space="preserve"> </v>
      </c>
      <c r="G121" s="114" t="str">
        <f>IF(AND(Planungsübersicht!$E145&gt;1990,TYPE(Planungsübersicht!$E145)=1),Planungsübersicht!H145," ")</f>
        <v xml:space="preserve"> </v>
      </c>
      <c r="H121" s="114" t="str">
        <f>IF(AND(Planungsübersicht!$E145&gt;1990,TYPE(Planungsübersicht!$E145)=1),MAX(Planungsübersicht!I145:Z145)," ")</f>
        <v xml:space="preserve"> </v>
      </c>
    </row>
    <row r="122" spans="2:8" ht="51">
      <c r="B122" s="114" t="str">
        <f>IF(AND(Planungsübersicht!$E146&gt;1990,TYPE(Planungsübersicht!$E146)=1),Planungsübersicht!C146," ")</f>
        <v>A6</v>
      </c>
      <c r="C122" s="114" t="str">
        <f>IF(AND(Planungsübersicht!$E146&gt;1990,TYPE(Planungsübersicht!$E146)=1),Planungsübersicht!D146," ")</f>
        <v>Mehrweglösungen anbieten, z.B. für Heißgetränke, Salate, Joghurt</v>
      </c>
      <c r="D122" s="114">
        <f>IF(AND(Planungsübersicht!$E146&gt;1990,TYPE(Planungsübersicht!$E146)=1),Planungsübersicht!E146," ")</f>
        <v>2023</v>
      </c>
      <c r="E122" s="115" t="str">
        <f>IF(AND(Planungsübersicht!$E146&gt;1990,TYPE(Planungsübersicht!$E146)=1),Planungsübersicht!F146," ")</f>
        <v>in Umsetzung (Anfang)</v>
      </c>
      <c r="F122" s="114" t="str">
        <f>IF(AND(Planungsübersicht!$E146&gt;1990,TYPE(Planungsübersicht!$E146)=1),Planungsübersicht!G146," ")</f>
        <v>Umweltbeauftragter, Schulleitung</v>
      </c>
      <c r="G122" s="114" t="str">
        <f>IF(AND(Planungsübersicht!$E146&gt;1990,TYPE(Planungsübersicht!$E146)=1),Planungsübersicht!H146," ")</f>
        <v>Cafeteria Team</v>
      </c>
      <c r="H122" s="114">
        <f>IF(AND(Planungsübersicht!$E146&gt;1990,TYPE(Planungsübersicht!$E146)=1),MAX(Planungsübersicht!I146:Z146)," ")</f>
        <v>0</v>
      </c>
    </row>
    <row r="123" spans="2:8">
      <c r="B123" s="114" t="str">
        <f>IF(AND(Planungsübersicht!$E147&gt;1990,TYPE(Planungsübersicht!$E147)=1),Planungsübersicht!C147," ")</f>
        <v xml:space="preserve"> </v>
      </c>
      <c r="C123" s="114" t="str">
        <f>IF(AND(Planungsübersicht!$E147&gt;1990,TYPE(Planungsübersicht!$E147)=1),Planungsübersicht!D147," ")</f>
        <v xml:space="preserve"> </v>
      </c>
      <c r="D123" s="114" t="str">
        <f>IF(AND(Planungsübersicht!$E147&gt;1990,TYPE(Planungsübersicht!$E147)=1),Planungsübersicht!E147," ")</f>
        <v xml:space="preserve"> </v>
      </c>
      <c r="E123" s="115" t="str">
        <f>IF(AND(Planungsübersicht!$E147&gt;1990,TYPE(Planungsübersicht!$E147)=1),Planungsübersicht!F147," ")</f>
        <v xml:space="preserve"> </v>
      </c>
      <c r="F123" s="114" t="str">
        <f>IF(AND(Planungsübersicht!$E147&gt;1990,TYPE(Planungsübersicht!$E147)=1),Planungsübersicht!G147," ")</f>
        <v xml:space="preserve"> </v>
      </c>
      <c r="G123" s="114" t="str">
        <f>IF(AND(Planungsübersicht!$E147&gt;1990,TYPE(Planungsübersicht!$E147)=1),Planungsübersicht!H147," ")</f>
        <v xml:space="preserve"> </v>
      </c>
      <c r="H123" s="114" t="str">
        <f>IF(AND(Planungsübersicht!$E147&gt;1990,TYPE(Planungsübersicht!$E147)=1),MAX(Planungsübersicht!I147:Z147)," ")</f>
        <v xml:space="preserve"> </v>
      </c>
    </row>
    <row r="124" spans="2:8" ht="51">
      <c r="B124" s="114" t="str">
        <f>IF(AND(Planungsübersicht!$E148&gt;1990,TYPE(Planungsübersicht!$E148)=1),Planungsübersicht!C148," ")</f>
        <v>A7</v>
      </c>
      <c r="C124" s="114" t="str">
        <f>IF(AND(Planungsübersicht!$E148&gt;1990,TYPE(Planungsübersicht!$E148)=1),Planungsübersicht!D148," ")</f>
        <v>Brotdosen und Trinkflaschen als Standard etablieren</v>
      </c>
      <c r="D124" s="114">
        <f>IF(AND(Planungsübersicht!$E148&gt;1990,TYPE(Planungsübersicht!$E148)=1),Planungsübersicht!E148," ")</f>
        <v>2022</v>
      </c>
      <c r="E124" s="115" t="str">
        <f>IF(AND(Planungsübersicht!$E148&gt;1990,TYPE(Planungsübersicht!$E148)=1),Planungsübersicht!F148," ")</f>
        <v>in Umsetzung (Anfang)</v>
      </c>
      <c r="F124" s="114" t="str">
        <f>IF(AND(Planungsübersicht!$E148&gt;1990,TYPE(Planungsübersicht!$E148)=1),Planungsübersicht!G148," ")</f>
        <v>Claudia Körper,Schulleitung</v>
      </c>
      <c r="G124" s="114" t="str">
        <f>IF(AND(Planungsübersicht!$E148&gt;1990,TYPE(Planungsübersicht!$E148)=1),Planungsübersicht!H148," ")</f>
        <v>die Verantwortlichen</v>
      </c>
      <c r="H124" s="114">
        <f>IF(AND(Planungsübersicht!$E148&gt;1990,TYPE(Planungsübersicht!$E148)=1),MAX(Planungsübersicht!I148:Z148)," ")</f>
        <v>0</v>
      </c>
    </row>
    <row r="125" spans="2:8">
      <c r="B125" s="114" t="str">
        <f>IF(AND(Planungsübersicht!$E149&gt;1990,TYPE(Planungsübersicht!$E149)=1),Planungsübersicht!C149," ")</f>
        <v xml:space="preserve"> </v>
      </c>
      <c r="C125" s="114" t="str">
        <f>IF(AND(Planungsübersicht!$E149&gt;1990,TYPE(Planungsübersicht!$E149)=1),Planungsübersicht!D149," ")</f>
        <v xml:space="preserve"> </v>
      </c>
      <c r="D125" s="114" t="str">
        <f>IF(AND(Planungsübersicht!$E149&gt;1990,TYPE(Planungsübersicht!$E149)=1),Planungsübersicht!E149," ")</f>
        <v xml:space="preserve"> </v>
      </c>
      <c r="E125" s="115" t="str">
        <f>IF(AND(Planungsübersicht!$E149&gt;1990,TYPE(Planungsübersicht!$E149)=1),Planungsübersicht!F149," ")</f>
        <v xml:space="preserve"> </v>
      </c>
      <c r="F125" s="114" t="str">
        <f>IF(AND(Planungsübersicht!$E149&gt;1990,TYPE(Planungsübersicht!$E149)=1),Planungsübersicht!G149," ")</f>
        <v xml:space="preserve"> </v>
      </c>
      <c r="G125" s="114" t="str">
        <f>IF(AND(Planungsübersicht!$E149&gt;1990,TYPE(Planungsübersicht!$E149)=1),Planungsübersicht!H149," ")</f>
        <v xml:space="preserve"> </v>
      </c>
      <c r="H125" s="114" t="str">
        <f>IF(AND(Planungsübersicht!$E149&gt;1990,TYPE(Planungsübersicht!$E149)=1),MAX(Planungsübersicht!I149:Z149)," ")</f>
        <v xml:space="preserve"> </v>
      </c>
    </row>
    <row r="126" spans="2:8" ht="63.75">
      <c r="B126" s="114" t="str">
        <f>IF(AND(Planungsübersicht!$E150&gt;1990,TYPE(Planungsübersicht!$E150)=1),Planungsübersicht!C150," ")</f>
        <v>A8</v>
      </c>
      <c r="C126" s="114" t="str">
        <f>IF(AND(Planungsübersicht!$E150&gt;1990,TYPE(Planungsübersicht!$E150)=1),Planungsübersicht!D150," ")</f>
        <v>Die Leerung der Abfallbehälter mit dem Reinigungspersonal absprechen</v>
      </c>
      <c r="D126" s="114">
        <f>IF(AND(Planungsübersicht!$E150&gt;1990,TYPE(Planungsübersicht!$E150)=1),Planungsübersicht!E150," ")</f>
        <v>2021</v>
      </c>
      <c r="E126" s="115" t="str">
        <f>IF(AND(Planungsübersicht!$E150&gt;1990,TYPE(Planungsübersicht!$E150)=1),Planungsübersicht!F150," ")</f>
        <v>umgesetzt</v>
      </c>
      <c r="F126" s="114" t="str">
        <f>IF(AND(Planungsübersicht!$E150&gt;1990,TYPE(Planungsübersicht!$E150)=1),Planungsübersicht!G150," ")</f>
        <v>Hausmeisterei, Schulleitung</v>
      </c>
      <c r="G126" s="114" t="str">
        <f>IF(AND(Planungsübersicht!$E150&gt;1990,TYPE(Planungsübersicht!$E150)=1),Planungsübersicht!H150," ")</f>
        <v>die Verantwortlichen</v>
      </c>
      <c r="H126" s="114">
        <f>IF(AND(Planungsübersicht!$E150&gt;1990,TYPE(Planungsübersicht!$E150)=1),MAX(Planungsübersicht!I150:Z150)," ")</f>
        <v>0</v>
      </c>
    </row>
    <row r="127" spans="2:8">
      <c r="B127" s="114" t="str">
        <f>IF(AND(Planungsübersicht!$E151&gt;1990,TYPE(Planungsübersicht!$E151)=1),Planungsübersicht!C151," ")</f>
        <v xml:space="preserve"> </v>
      </c>
      <c r="C127" s="114" t="str">
        <f>IF(AND(Planungsübersicht!$E151&gt;1990,TYPE(Planungsübersicht!$E151)=1),Planungsübersicht!D151," ")</f>
        <v xml:space="preserve"> </v>
      </c>
      <c r="D127" s="114" t="str">
        <f>IF(AND(Planungsübersicht!$E151&gt;1990,TYPE(Planungsübersicht!$E151)=1),Planungsübersicht!E151," ")</f>
        <v xml:space="preserve"> </v>
      </c>
      <c r="E127" s="115" t="str">
        <f>IF(AND(Planungsübersicht!$E151&gt;1990,TYPE(Planungsübersicht!$E151)=1),Planungsübersicht!F151," ")</f>
        <v xml:space="preserve"> </v>
      </c>
      <c r="F127" s="114" t="str">
        <f>IF(AND(Planungsübersicht!$E151&gt;1990,TYPE(Planungsübersicht!$E151)=1),Planungsübersicht!G151," ")</f>
        <v xml:space="preserve"> </v>
      </c>
      <c r="G127" s="114" t="str">
        <f>IF(AND(Planungsübersicht!$E151&gt;1990,TYPE(Planungsübersicht!$E151)=1),Planungsübersicht!H151," ")</f>
        <v xml:space="preserve"> </v>
      </c>
      <c r="H127" s="114" t="str">
        <f>IF(AND(Planungsübersicht!$E151&gt;1990,TYPE(Planungsübersicht!$E151)=1),MAX(Planungsübersicht!I151:Z151)," ")</f>
        <v xml:space="preserve"> </v>
      </c>
    </row>
    <row r="128" spans="2:8">
      <c r="B128" s="114" t="str">
        <f>IF(AND(Planungsübersicht!$E152&gt;1990,TYPE(Planungsübersicht!$E152)=1),Planungsübersicht!C152," ")</f>
        <v xml:space="preserve"> </v>
      </c>
      <c r="C128" s="114" t="str">
        <f>IF(AND(Planungsübersicht!$E152&gt;1990,TYPE(Planungsübersicht!$E152)=1),Planungsübersicht!D152," ")</f>
        <v xml:space="preserve"> </v>
      </c>
      <c r="D128" s="114" t="str">
        <f>IF(AND(Planungsübersicht!$E152&gt;1990,TYPE(Planungsübersicht!$E152)=1),Planungsübersicht!E152," ")</f>
        <v xml:space="preserve"> </v>
      </c>
      <c r="E128" s="115" t="str">
        <f>IF(AND(Planungsübersicht!$E152&gt;1990,TYPE(Planungsübersicht!$E152)=1),Planungsübersicht!F152," ")</f>
        <v xml:space="preserve"> </v>
      </c>
      <c r="F128" s="114" t="str">
        <f>IF(AND(Planungsübersicht!$E152&gt;1990,TYPE(Planungsübersicht!$E152)=1),Planungsübersicht!G152," ")</f>
        <v xml:space="preserve"> </v>
      </c>
      <c r="G128" s="114" t="str">
        <f>IF(AND(Planungsübersicht!$E152&gt;1990,TYPE(Planungsübersicht!$E152)=1),Planungsübersicht!H152," ")</f>
        <v xml:space="preserve"> </v>
      </c>
      <c r="H128" s="114" t="str">
        <f>IF(AND(Planungsübersicht!$E152&gt;1990,TYPE(Planungsübersicht!$E152)=1),MAX(Planungsübersicht!I152:Z152)," ")</f>
        <v xml:space="preserve"> </v>
      </c>
    </row>
    <row r="129" spans="2:8">
      <c r="B129" s="114" t="str">
        <f>IF(AND(Planungsübersicht!$E153&gt;1990,TYPE(Planungsübersicht!$E153)=1),Planungsübersicht!C153," ")</f>
        <v xml:space="preserve"> </v>
      </c>
      <c r="C129" s="114" t="str">
        <f>IF(AND(Planungsübersicht!$E153&gt;1990,TYPE(Planungsübersicht!$E153)=1),Planungsübersicht!D153," ")</f>
        <v xml:space="preserve"> </v>
      </c>
      <c r="D129" s="114" t="str">
        <f>IF(AND(Planungsübersicht!$E153&gt;1990,TYPE(Planungsübersicht!$E153)=1),Planungsübersicht!E153," ")</f>
        <v xml:space="preserve"> </v>
      </c>
      <c r="E129" s="115" t="str">
        <f>IF(AND(Planungsübersicht!$E153&gt;1990,TYPE(Planungsübersicht!$E153)=1),Planungsübersicht!F153," ")</f>
        <v xml:space="preserve"> </v>
      </c>
      <c r="F129" s="114" t="str">
        <f>IF(AND(Planungsübersicht!$E153&gt;1990,TYPE(Planungsübersicht!$E153)=1),Planungsübersicht!G153," ")</f>
        <v xml:space="preserve"> </v>
      </c>
      <c r="G129" s="114" t="str">
        <f>IF(AND(Planungsübersicht!$E153&gt;1990,TYPE(Planungsübersicht!$E153)=1),Planungsübersicht!H153," ")</f>
        <v xml:space="preserve"> </v>
      </c>
      <c r="H129" s="114" t="str">
        <f>IF(AND(Planungsübersicht!$E153&gt;1990,TYPE(Planungsübersicht!$E153)=1),MAX(Planungsübersicht!I153:Z153)," ")</f>
        <v xml:space="preserve"> </v>
      </c>
    </row>
    <row r="130" spans="2:8">
      <c r="B130" s="114" t="str">
        <f>IF(AND(Planungsübersicht!$E154&gt;1990,TYPE(Planungsübersicht!$E154)=1),Planungsübersicht!C154," ")</f>
        <v xml:space="preserve"> </v>
      </c>
      <c r="C130" s="114" t="str">
        <f>IF(AND(Planungsübersicht!$E154&gt;1990,TYPE(Planungsübersicht!$E154)=1),Planungsübersicht!D154," ")</f>
        <v xml:space="preserve"> </v>
      </c>
      <c r="D130" s="114" t="str">
        <f>IF(AND(Planungsübersicht!$E154&gt;1990,TYPE(Planungsübersicht!$E154)=1),Planungsübersicht!E154," ")</f>
        <v xml:space="preserve"> </v>
      </c>
      <c r="E130" s="115" t="str">
        <f>IF(AND(Planungsübersicht!$E154&gt;1990,TYPE(Planungsübersicht!$E154)=1),Planungsübersicht!F154," ")</f>
        <v xml:space="preserve"> </v>
      </c>
      <c r="F130" s="114" t="str">
        <f>IF(AND(Planungsübersicht!$E154&gt;1990,TYPE(Planungsübersicht!$E154)=1),Planungsübersicht!G154," ")</f>
        <v xml:space="preserve"> </v>
      </c>
      <c r="G130" s="114" t="str">
        <f>IF(AND(Planungsübersicht!$E154&gt;1990,TYPE(Planungsübersicht!$E154)=1),Planungsübersicht!H154," ")</f>
        <v xml:space="preserve"> </v>
      </c>
      <c r="H130" s="114" t="str">
        <f>IF(AND(Planungsübersicht!$E154&gt;1990,TYPE(Planungsübersicht!$E154)=1),MAX(Planungsübersicht!I154:Z154)," ")</f>
        <v xml:space="preserve"> </v>
      </c>
    </row>
    <row r="131" spans="2:8">
      <c r="B131" s="114" t="str">
        <f>IF(AND(Planungsübersicht!$E155&gt;1990,TYPE(Planungsübersicht!$E155)=1),Planungsübersicht!C155," ")</f>
        <v xml:space="preserve"> </v>
      </c>
      <c r="C131" s="114" t="str">
        <f>IF(AND(Planungsübersicht!$E155&gt;1990,TYPE(Planungsübersicht!$E155)=1),Planungsübersicht!D155," ")</f>
        <v xml:space="preserve"> </v>
      </c>
      <c r="D131" s="114" t="str">
        <f>IF(AND(Planungsübersicht!$E155&gt;1990,TYPE(Planungsübersicht!$E155)=1),Planungsübersicht!E155," ")</f>
        <v xml:space="preserve"> </v>
      </c>
      <c r="E131" s="115" t="str">
        <f>IF(AND(Planungsübersicht!$E155&gt;1990,TYPE(Planungsübersicht!$E155)=1),Planungsübersicht!F155," ")</f>
        <v xml:space="preserve"> </v>
      </c>
      <c r="F131" s="114" t="str">
        <f>IF(AND(Planungsübersicht!$E155&gt;1990,TYPE(Planungsübersicht!$E155)=1),Planungsübersicht!G155," ")</f>
        <v xml:space="preserve"> </v>
      </c>
      <c r="G131" s="114" t="str">
        <f>IF(AND(Planungsübersicht!$E155&gt;1990,TYPE(Planungsübersicht!$E155)=1),Planungsübersicht!H155," ")</f>
        <v xml:space="preserve"> </v>
      </c>
      <c r="H131" s="114" t="str">
        <f>IF(AND(Planungsübersicht!$E155&gt;1990,TYPE(Planungsübersicht!$E155)=1),MAX(Planungsübersicht!I155:Z155)," ")</f>
        <v xml:space="preserve"> </v>
      </c>
    </row>
    <row r="132" spans="2:8">
      <c r="B132" s="114" t="str">
        <f>IF(AND(Planungsübersicht!$E156&gt;1990,TYPE(Planungsübersicht!$E156)=1),Planungsübersicht!C156," ")</f>
        <v xml:space="preserve"> </v>
      </c>
      <c r="C132" s="114" t="str">
        <f>IF(AND(Planungsübersicht!$E156&gt;1990,TYPE(Planungsübersicht!$E156)=1),Planungsübersicht!D156," ")</f>
        <v xml:space="preserve"> </v>
      </c>
      <c r="D132" s="114" t="str">
        <f>IF(AND(Planungsübersicht!$E156&gt;1990,TYPE(Planungsübersicht!$E156)=1),Planungsübersicht!E156," ")</f>
        <v xml:space="preserve"> </v>
      </c>
      <c r="E132" s="115" t="str">
        <f>IF(AND(Planungsübersicht!$E156&gt;1990,TYPE(Planungsübersicht!$E156)=1),Planungsübersicht!F156," ")</f>
        <v xml:space="preserve"> </v>
      </c>
      <c r="F132" s="114" t="str">
        <f>IF(AND(Planungsübersicht!$E156&gt;1990,TYPE(Planungsübersicht!$E156)=1),Planungsübersicht!G156," ")</f>
        <v xml:space="preserve"> </v>
      </c>
      <c r="G132" s="114" t="str">
        <f>IF(AND(Planungsübersicht!$E156&gt;1990,TYPE(Planungsübersicht!$E156)=1),Planungsübersicht!H156," ")</f>
        <v xml:space="preserve"> </v>
      </c>
      <c r="H132" s="114" t="str">
        <f>IF(AND(Planungsübersicht!$E156&gt;1990,TYPE(Planungsübersicht!$E156)=1),MAX(Planungsübersicht!I156:Z156)," ")</f>
        <v xml:space="preserve"> </v>
      </c>
    </row>
    <row r="133" spans="2:8">
      <c r="B133" s="114" t="str">
        <f>IF(AND(Planungsübersicht!$E157&gt;1990,TYPE(Planungsübersicht!$E157)=1),Planungsübersicht!C157," ")</f>
        <v xml:space="preserve"> </v>
      </c>
      <c r="C133" s="114" t="str">
        <f>IF(AND(Planungsübersicht!$E157&gt;1990,TYPE(Planungsübersicht!$E157)=1),Planungsübersicht!D157," ")</f>
        <v xml:space="preserve"> </v>
      </c>
      <c r="D133" s="114" t="str">
        <f>IF(AND(Planungsübersicht!$E157&gt;1990,TYPE(Planungsübersicht!$E157)=1),Planungsübersicht!E157," ")</f>
        <v xml:space="preserve"> </v>
      </c>
      <c r="E133" s="115" t="str">
        <f>IF(AND(Planungsübersicht!$E157&gt;1990,TYPE(Planungsübersicht!$E157)=1),Planungsübersicht!F157," ")</f>
        <v xml:space="preserve"> </v>
      </c>
      <c r="F133" s="114" t="str">
        <f>IF(AND(Planungsübersicht!$E157&gt;1990,TYPE(Planungsübersicht!$E157)=1),Planungsübersicht!G157," ")</f>
        <v xml:space="preserve"> </v>
      </c>
      <c r="G133" s="114" t="str">
        <f>IF(AND(Planungsübersicht!$E157&gt;1990,TYPE(Planungsübersicht!$E157)=1),Planungsübersicht!H157," ")</f>
        <v xml:space="preserve"> </v>
      </c>
      <c r="H133" s="114" t="str">
        <f>IF(AND(Planungsübersicht!$E157&gt;1990,TYPE(Planungsübersicht!$E157)=1),MAX(Planungsübersicht!I157:Z157)," ")</f>
        <v xml:space="preserve"> </v>
      </c>
    </row>
    <row r="134" spans="2:8">
      <c r="B134" s="114" t="str">
        <f>IF(AND(Planungsübersicht!$E158&gt;1990,TYPE(Planungsübersicht!$E158)=1),Planungsübersicht!C158," ")</f>
        <v xml:space="preserve"> </v>
      </c>
      <c r="C134" s="114" t="str">
        <f>IF(AND(Planungsübersicht!$E158&gt;1990,TYPE(Planungsübersicht!$E158)=1),Planungsübersicht!D158," ")</f>
        <v xml:space="preserve"> </v>
      </c>
      <c r="D134" s="114" t="str">
        <f>IF(AND(Planungsübersicht!$E158&gt;1990,TYPE(Planungsübersicht!$E158)=1),Planungsübersicht!E158," ")</f>
        <v xml:space="preserve"> </v>
      </c>
      <c r="E134" s="115" t="str">
        <f>IF(AND(Planungsübersicht!$E158&gt;1990,TYPE(Planungsübersicht!$E158)=1),Planungsübersicht!F158," ")</f>
        <v xml:space="preserve"> </v>
      </c>
      <c r="F134" s="114" t="str">
        <f>IF(AND(Planungsübersicht!$E158&gt;1990,TYPE(Planungsübersicht!$E158)=1),Planungsübersicht!G158," ")</f>
        <v xml:space="preserve"> </v>
      </c>
      <c r="G134" s="114" t="str">
        <f>IF(AND(Planungsübersicht!$E158&gt;1990,TYPE(Planungsübersicht!$E158)=1),Planungsübersicht!H158," ")</f>
        <v xml:space="preserve"> </v>
      </c>
      <c r="H134" s="114" t="str">
        <f>IF(AND(Planungsübersicht!$E158&gt;1990,TYPE(Planungsübersicht!$E158)=1),MAX(Planungsübersicht!I158:Z158)," ")</f>
        <v xml:space="preserve"> </v>
      </c>
    </row>
    <row r="135" spans="2:8">
      <c r="B135" s="114" t="str">
        <f>IF(AND(Planungsübersicht!$E159&gt;1990,TYPE(Planungsübersicht!$E159)=1),Planungsübersicht!C159," ")</f>
        <v xml:space="preserve"> </v>
      </c>
      <c r="C135" s="114" t="str">
        <f>IF(AND(Planungsübersicht!$E159&gt;1990,TYPE(Planungsübersicht!$E159)=1),Planungsübersicht!D159," ")</f>
        <v xml:space="preserve"> </v>
      </c>
      <c r="D135" s="114" t="str">
        <f>IF(AND(Planungsübersicht!$E159&gt;1990,TYPE(Planungsübersicht!$E159)=1),Planungsübersicht!E159," ")</f>
        <v xml:space="preserve"> </v>
      </c>
      <c r="E135" s="115" t="str">
        <f>IF(AND(Planungsübersicht!$E159&gt;1990,TYPE(Planungsübersicht!$E159)=1),Planungsübersicht!F159," ")</f>
        <v xml:space="preserve"> </v>
      </c>
      <c r="F135" s="114" t="str">
        <f>IF(AND(Planungsübersicht!$E159&gt;1990,TYPE(Planungsübersicht!$E159)=1),Planungsübersicht!G159," ")</f>
        <v xml:space="preserve"> </v>
      </c>
      <c r="G135" s="114" t="str">
        <f>IF(AND(Planungsübersicht!$E159&gt;1990,TYPE(Planungsübersicht!$E159)=1),Planungsübersicht!H159," ")</f>
        <v xml:space="preserve"> </v>
      </c>
      <c r="H135" s="114" t="str">
        <f>IF(AND(Planungsübersicht!$E159&gt;1990,TYPE(Planungsübersicht!$E159)=1),MAX(Planungsübersicht!I159:Z159)," ")</f>
        <v xml:space="preserve"> </v>
      </c>
    </row>
    <row r="136" spans="2:8">
      <c r="B136" s="114" t="str">
        <f>IF(AND(Planungsübersicht!$E160&gt;1990,TYPE(Planungsübersicht!$E160)=1),Planungsübersicht!C160," ")</f>
        <v xml:space="preserve"> </v>
      </c>
      <c r="C136" s="114" t="str">
        <f>IF(AND(Planungsübersicht!$E160&gt;1990,TYPE(Planungsübersicht!$E160)=1),Planungsübersicht!D160," ")</f>
        <v xml:space="preserve"> </v>
      </c>
      <c r="D136" s="114" t="str">
        <f>IF(AND(Planungsübersicht!$E160&gt;1990,TYPE(Planungsübersicht!$E160)=1),Planungsübersicht!E160," ")</f>
        <v xml:space="preserve"> </v>
      </c>
      <c r="E136" s="115" t="str">
        <f>IF(AND(Planungsübersicht!$E160&gt;1990,TYPE(Planungsübersicht!$E160)=1),Planungsübersicht!F160," ")</f>
        <v xml:space="preserve"> </v>
      </c>
      <c r="F136" s="114" t="str">
        <f>IF(AND(Planungsübersicht!$E160&gt;1990,TYPE(Planungsübersicht!$E160)=1),Planungsübersicht!G160," ")</f>
        <v xml:space="preserve"> </v>
      </c>
      <c r="G136" s="114" t="str">
        <f>IF(AND(Planungsübersicht!$E160&gt;1990,TYPE(Planungsübersicht!$E160)=1),Planungsübersicht!H160," ")</f>
        <v xml:space="preserve"> </v>
      </c>
      <c r="H136" s="114" t="str">
        <f>IF(AND(Planungsübersicht!$E160&gt;1990,TYPE(Planungsübersicht!$E160)=1),MAX(Planungsübersicht!I160:Z160)," ")</f>
        <v xml:space="preserve"> </v>
      </c>
    </row>
    <row r="137" spans="2:8">
      <c r="B137" s="114" t="str">
        <f>IF(AND(Planungsübersicht!$E161&gt;1990,TYPE(Planungsübersicht!$E161)=1),Planungsübersicht!C161," ")</f>
        <v xml:space="preserve"> </v>
      </c>
      <c r="C137" s="114" t="str">
        <f>IF(AND(Planungsübersicht!$E161&gt;1990,TYPE(Planungsübersicht!$E161)=1),Planungsübersicht!D161," ")</f>
        <v xml:space="preserve"> </v>
      </c>
      <c r="D137" s="114" t="str">
        <f>IF(AND(Planungsübersicht!$E161&gt;1990,TYPE(Planungsübersicht!$E161)=1),Planungsübersicht!E161," ")</f>
        <v xml:space="preserve"> </v>
      </c>
      <c r="E137" s="115" t="str">
        <f>IF(AND(Planungsübersicht!$E161&gt;1990,TYPE(Planungsübersicht!$E161)=1),Planungsübersicht!F161," ")</f>
        <v xml:space="preserve"> </v>
      </c>
      <c r="F137" s="114" t="str">
        <f>IF(AND(Planungsübersicht!$E161&gt;1990,TYPE(Planungsübersicht!$E161)=1),Planungsübersicht!G161," ")</f>
        <v xml:space="preserve"> </v>
      </c>
      <c r="G137" s="114" t="str">
        <f>IF(AND(Planungsübersicht!$E161&gt;1990,TYPE(Planungsübersicht!$E161)=1),Planungsübersicht!H161," ")</f>
        <v xml:space="preserve"> </v>
      </c>
      <c r="H137" s="114" t="str">
        <f>IF(AND(Planungsübersicht!$E161&gt;1990,TYPE(Planungsübersicht!$E161)=1),MAX(Planungsübersicht!I161:Z161)," ")</f>
        <v xml:space="preserve"> </v>
      </c>
    </row>
    <row r="138" spans="2:8">
      <c r="B138" s="114" t="str">
        <f>IF(AND(Planungsübersicht!$E164&gt;1990,TYPE(Planungsübersicht!$E164)=1), Planungsübersicht!C164," ")</f>
        <v xml:space="preserve"> </v>
      </c>
      <c r="C138" s="114" t="str">
        <f>IF(AND(Planungsübersicht!$E164&gt;1990,TYPE(Planungsübersicht!$E164)=1), Planungsübersicht!D164," ")</f>
        <v xml:space="preserve"> </v>
      </c>
      <c r="D138" s="114" t="str">
        <f>IF(AND(Planungsübersicht!$E164&gt;1990,TYPE(Planungsübersicht!$E164)=1), Planungsübersicht!E164," ")</f>
        <v xml:space="preserve"> </v>
      </c>
      <c r="E138" s="115" t="str">
        <f>IF(AND(Planungsübersicht!$E164&gt;1990,TYPE(Planungsübersicht!$E164)=1), Planungsübersicht!F164," ")</f>
        <v xml:space="preserve"> </v>
      </c>
      <c r="F138" s="114" t="str">
        <f>IF(AND(Planungsübersicht!$E164&gt;1990,TYPE(Planungsübersicht!$E164)=1), Planungsübersicht!G164," ")</f>
        <v xml:space="preserve"> </v>
      </c>
      <c r="G138" s="114" t="str">
        <f>IF(AND(Planungsübersicht!$E164&gt;1990,TYPE(Planungsübersicht!$E164)=1), Planungsübersicht!H164," ")</f>
        <v xml:space="preserve"> </v>
      </c>
      <c r="H138" s="114" t="str">
        <f>IF(AND(Planungsübersicht!$E164&gt;1990,TYPE(Planungsübersicht!$E164)=1), MAX(Planungsübersicht!I164:Z164)," ")</f>
        <v xml:space="preserve"> </v>
      </c>
    </row>
    <row r="139" spans="2:8">
      <c r="B139" s="114" t="str">
        <f>IF(AND(Planungsübersicht!$E165&gt;1990,TYPE(Planungsübersicht!$E165)=1),Planungsübersicht!C165," ")</f>
        <v xml:space="preserve"> </v>
      </c>
      <c r="C139" s="114" t="str">
        <f>IF(AND(Planungsübersicht!$E165&gt;1990,TYPE(Planungsübersicht!$E165)=1),Planungsübersicht!D165," ")</f>
        <v xml:space="preserve"> </v>
      </c>
      <c r="D139" s="114" t="str">
        <f>IF(AND(Planungsübersicht!$E165&gt;1990,TYPE(Planungsübersicht!$E165)=1),Planungsübersicht!E165," ")</f>
        <v xml:space="preserve"> </v>
      </c>
      <c r="E139" s="115" t="str">
        <f>IF(AND(Planungsübersicht!$E165&gt;1990,TYPE(Planungsübersicht!$E165)=1),Planungsübersicht!F165," ")</f>
        <v xml:space="preserve"> </v>
      </c>
      <c r="F139" s="114" t="str">
        <f>IF(AND(Planungsübersicht!$E165&gt;1990,TYPE(Planungsübersicht!$E165)=1),Planungsübersicht!G165," ")</f>
        <v xml:space="preserve"> </v>
      </c>
      <c r="G139" s="114" t="str">
        <f>IF(AND(Planungsübersicht!$E165&gt;1990,TYPE(Planungsübersicht!$E165)=1),Planungsübersicht!H165," ")</f>
        <v xml:space="preserve"> </v>
      </c>
      <c r="H139" s="114" t="str">
        <f>IF(AND(Planungsübersicht!$E165&gt;1990,TYPE(Planungsübersicht!$E165)=1),MAX(Planungsübersicht!I165:Z165)," ")</f>
        <v xml:space="preserve"> </v>
      </c>
    </row>
    <row r="140" spans="2:8">
      <c r="B140" s="114" t="str">
        <f>IF(AND(Planungsübersicht!$E166&gt;1990,TYPE(Planungsübersicht!$E166)=1),Planungsübersicht!C166," ")</f>
        <v xml:space="preserve"> </v>
      </c>
      <c r="C140" s="114" t="str">
        <f>IF(AND(Planungsübersicht!$E166&gt;1990,TYPE(Planungsübersicht!$E166)=1),Planungsübersicht!D166," ")</f>
        <v xml:space="preserve"> </v>
      </c>
      <c r="D140" s="114" t="str">
        <f>IF(AND(Planungsübersicht!$E166&gt;1990,TYPE(Planungsübersicht!$E166)=1),Planungsübersicht!E166," ")</f>
        <v xml:space="preserve"> </v>
      </c>
      <c r="E140" s="115" t="str">
        <f>IF(AND(Planungsübersicht!$E166&gt;1990,TYPE(Planungsübersicht!$E166)=1),Planungsübersicht!F166," ")</f>
        <v xml:space="preserve"> </v>
      </c>
      <c r="F140" s="114" t="str">
        <f>IF(AND(Planungsübersicht!$E166&gt;1990,TYPE(Planungsübersicht!$E166)=1),Planungsübersicht!G166," ")</f>
        <v xml:space="preserve"> </v>
      </c>
      <c r="G140" s="114" t="str">
        <f>IF(AND(Planungsübersicht!$E166&gt;1990,TYPE(Planungsübersicht!$E166)=1),Planungsübersicht!H166," ")</f>
        <v xml:space="preserve"> </v>
      </c>
      <c r="H140" s="114" t="str">
        <f>IF(AND(Planungsübersicht!$E166&gt;1990,TYPE(Planungsübersicht!$E166)=1),MAX(Planungsübersicht!I166:Z166)," ")</f>
        <v xml:space="preserve"> </v>
      </c>
    </row>
    <row r="141" spans="2:8">
      <c r="B141" s="114" t="str">
        <f>IF(AND(Planungsübersicht!$E167&gt;1990,TYPE(Planungsübersicht!$E167)=1),Planungsübersicht!C167," ")</f>
        <v xml:space="preserve"> </v>
      </c>
      <c r="C141" s="114" t="str">
        <f>IF(AND(Planungsübersicht!$E167&gt;1990,TYPE(Planungsübersicht!$E167)=1),Planungsübersicht!D167," ")</f>
        <v xml:space="preserve"> </v>
      </c>
      <c r="D141" s="114" t="str">
        <f>IF(AND(Planungsübersicht!$E167&gt;1990,TYPE(Planungsübersicht!$E167)=1),Planungsübersicht!E167," ")</f>
        <v xml:space="preserve"> </v>
      </c>
      <c r="E141" s="115" t="str">
        <f>IF(AND(Planungsübersicht!$E167&gt;1990,TYPE(Planungsübersicht!$E167)=1),Planungsübersicht!F167," ")</f>
        <v xml:space="preserve"> </v>
      </c>
      <c r="F141" s="114" t="str">
        <f>IF(AND(Planungsübersicht!$E167&gt;1990,TYPE(Planungsübersicht!$E167)=1),Planungsübersicht!G167," ")</f>
        <v xml:space="preserve"> </v>
      </c>
      <c r="G141" s="114" t="str">
        <f>IF(AND(Planungsübersicht!$E167&gt;1990,TYPE(Planungsübersicht!$E167)=1),Planungsübersicht!H167," ")</f>
        <v xml:space="preserve"> </v>
      </c>
      <c r="H141" s="114" t="str">
        <f>IF(AND(Planungsübersicht!$E167&gt;1990,TYPE(Planungsübersicht!$E167)=1),MAX(Planungsübersicht!I167:Z167)," ")</f>
        <v xml:space="preserve"> </v>
      </c>
    </row>
    <row r="142" spans="2:8">
      <c r="B142" s="114" t="str">
        <f>IF(AND(Planungsübersicht!$E168&gt;1990,TYPE(Planungsübersicht!$E168)=1),Planungsübersicht!C168," ")</f>
        <v xml:space="preserve"> </v>
      </c>
      <c r="C142" s="114" t="str">
        <f>IF(AND(Planungsübersicht!$E168&gt;1990,TYPE(Planungsübersicht!$E168)=1),Planungsübersicht!D168," ")</f>
        <v xml:space="preserve"> </v>
      </c>
      <c r="D142" s="114" t="str">
        <f>IF(AND(Planungsübersicht!$E168&gt;1990,TYPE(Planungsübersicht!$E168)=1),Planungsübersicht!E168," ")</f>
        <v xml:space="preserve"> </v>
      </c>
      <c r="E142" s="115" t="str">
        <f>IF(AND(Planungsübersicht!$E168&gt;1990,TYPE(Planungsübersicht!$E168)=1),Planungsübersicht!F168," ")</f>
        <v xml:space="preserve"> </v>
      </c>
      <c r="F142" s="114" t="str">
        <f>IF(AND(Planungsübersicht!$E168&gt;1990,TYPE(Planungsübersicht!$E168)=1),Planungsübersicht!G168," ")</f>
        <v xml:space="preserve"> </v>
      </c>
      <c r="G142" s="114" t="str">
        <f>IF(AND(Planungsübersicht!$E168&gt;1990,TYPE(Planungsübersicht!$E168)=1),Planungsübersicht!H168," ")</f>
        <v xml:space="preserve"> </v>
      </c>
      <c r="H142" s="114" t="str">
        <f>IF(AND(Planungsübersicht!$E168&gt;1990,TYPE(Planungsübersicht!$E168)=1),MAX(Planungsübersicht!I168:Z168)," ")</f>
        <v xml:space="preserve"> </v>
      </c>
    </row>
    <row r="143" spans="2:8">
      <c r="B143" s="114" t="str">
        <f>IF(AND(Planungsübersicht!$E169&gt;1990,TYPE(Planungsübersicht!$E169)=1),Planungsübersicht!C169," ")</f>
        <v xml:space="preserve"> </v>
      </c>
      <c r="C143" s="114" t="str">
        <f>IF(AND(Planungsübersicht!$E169&gt;1990,TYPE(Planungsübersicht!$E169)=1),Planungsübersicht!D169," ")</f>
        <v xml:space="preserve"> </v>
      </c>
      <c r="D143" s="114" t="str">
        <f>IF(AND(Planungsübersicht!$E169&gt;1990,TYPE(Planungsübersicht!$E169)=1),Planungsübersicht!E169," ")</f>
        <v xml:space="preserve"> </v>
      </c>
      <c r="E143" s="115" t="str">
        <f>IF(AND(Planungsübersicht!$E169&gt;1990,TYPE(Planungsübersicht!$E169)=1),Planungsübersicht!F169," ")</f>
        <v xml:space="preserve"> </v>
      </c>
      <c r="F143" s="114" t="str">
        <f>IF(AND(Planungsübersicht!$E169&gt;1990,TYPE(Planungsübersicht!$E169)=1),Planungsübersicht!G169," ")</f>
        <v xml:space="preserve"> </v>
      </c>
      <c r="G143" s="114" t="str">
        <f>IF(AND(Planungsübersicht!$E169&gt;1990,TYPE(Planungsübersicht!$E169)=1),Planungsübersicht!H169," ")</f>
        <v xml:space="preserve"> </v>
      </c>
      <c r="H143" s="114" t="str">
        <f>IF(AND(Planungsübersicht!$E169&gt;1990,TYPE(Planungsübersicht!$E169)=1),MAX(Planungsübersicht!I169:Z169)," ")</f>
        <v xml:space="preserve"> </v>
      </c>
    </row>
    <row r="144" spans="2:8">
      <c r="B144" s="114" t="str">
        <f>IF(AND(Planungsübersicht!$E170&gt;1990,TYPE(Planungsübersicht!$E170)=1),Planungsübersicht!C170," ")</f>
        <v xml:space="preserve"> </v>
      </c>
      <c r="C144" s="114" t="str">
        <f>IF(AND(Planungsübersicht!$E170&gt;1990,TYPE(Planungsübersicht!$E170)=1),Planungsübersicht!D170," ")</f>
        <v xml:space="preserve"> </v>
      </c>
      <c r="D144" s="114" t="str">
        <f>IF(AND(Planungsübersicht!$E170&gt;1990,TYPE(Planungsübersicht!$E170)=1),Planungsübersicht!E170," ")</f>
        <v xml:space="preserve"> </v>
      </c>
      <c r="E144" s="115" t="str">
        <f>IF(AND(Planungsübersicht!$E170&gt;1990,TYPE(Planungsübersicht!$E170)=1),Planungsübersicht!F170," ")</f>
        <v xml:space="preserve"> </v>
      </c>
      <c r="F144" s="114" t="str">
        <f>IF(AND(Planungsübersicht!$E170&gt;1990,TYPE(Planungsübersicht!$E170)=1),Planungsübersicht!G170," ")</f>
        <v xml:space="preserve"> </v>
      </c>
      <c r="G144" s="114" t="str">
        <f>IF(AND(Planungsübersicht!$E170&gt;1990,TYPE(Planungsübersicht!$E170)=1),Planungsübersicht!H170," ")</f>
        <v xml:space="preserve"> </v>
      </c>
      <c r="H144" s="114" t="str">
        <f>IF(AND(Planungsübersicht!$E170&gt;1990,TYPE(Planungsübersicht!$E170)=1),MAX(Planungsübersicht!I170:Z170)," ")</f>
        <v xml:space="preserve"> </v>
      </c>
    </row>
    <row r="145" spans="2:8">
      <c r="B145" s="114" t="str">
        <f>IF(AND(Planungsübersicht!$E171&gt;1990,TYPE(Planungsübersicht!$E171)=1),Planungsübersicht!C171," ")</f>
        <v xml:space="preserve"> </v>
      </c>
      <c r="C145" s="114" t="str">
        <f>IF(AND(Planungsübersicht!$E171&gt;1990,TYPE(Planungsübersicht!$E171)=1),Planungsübersicht!D171," ")</f>
        <v xml:space="preserve"> </v>
      </c>
      <c r="D145" s="114" t="str">
        <f>IF(AND(Planungsübersicht!$E171&gt;1990,TYPE(Planungsübersicht!$E171)=1),Planungsübersicht!E171," ")</f>
        <v xml:space="preserve"> </v>
      </c>
      <c r="E145" s="115" t="str">
        <f>IF(AND(Planungsübersicht!$E171&gt;1990,TYPE(Planungsübersicht!$E171)=1),Planungsübersicht!F171," ")</f>
        <v xml:space="preserve"> </v>
      </c>
      <c r="F145" s="114" t="str">
        <f>IF(AND(Planungsübersicht!$E171&gt;1990,TYPE(Planungsübersicht!$E171)=1),Planungsübersicht!G171," ")</f>
        <v xml:space="preserve"> </v>
      </c>
      <c r="G145" s="114" t="str">
        <f>IF(AND(Planungsübersicht!$E171&gt;1990,TYPE(Planungsübersicht!$E171)=1),Planungsübersicht!H171," ")</f>
        <v xml:space="preserve"> </v>
      </c>
      <c r="H145" s="114" t="str">
        <f>IF(AND(Planungsübersicht!$E171&gt;1990,TYPE(Planungsübersicht!$E171)=1),MAX(Planungsübersicht!I171:Z171)," ")</f>
        <v xml:space="preserve"> </v>
      </c>
    </row>
    <row r="146" spans="2:8" ht="114.75">
      <c r="B146" s="114" t="str">
        <f>IF(AND(Planungsübersicht!$E172&gt;1990,TYPE(Planungsübersicht!$E172)=1),Planungsübersicht!C172," ")</f>
        <v>B1</v>
      </c>
      <c r="C146" s="114" t="str">
        <f>IF(AND(Planungsübersicht!$E172&gt;1990,TYPE(Planungsübersicht!$E172)=1),Planungsübersicht!D172," ")</f>
        <v xml:space="preserve">Projekt zum Tropischen Regenwald: Global denken - lokal handeln (Einkauf von Produkten aus fairem Handel, Gütesiegel, etc.) </v>
      </c>
      <c r="D146" s="114">
        <f>IF(AND(Planungsübersicht!$E172&gt;1990,TYPE(Planungsübersicht!$E172)=1),Planungsübersicht!E172," ")</f>
        <v>2020</v>
      </c>
      <c r="E146" s="115" t="str">
        <f>IF(AND(Planungsübersicht!$E172&gt;1990,TYPE(Planungsübersicht!$E172)=1),Planungsübersicht!F172," ")</f>
        <v>wird laufend umgesetzt</v>
      </c>
      <c r="F146" s="114" t="str">
        <f>IF(AND(Planungsübersicht!$E172&gt;1990,TYPE(Planungsübersicht!$E172)=1),Planungsübersicht!G172," ")</f>
        <v>Fachschaft Geographie</v>
      </c>
      <c r="G146" s="114" t="str">
        <f>IF(AND(Planungsübersicht!$E172&gt;1990,TYPE(Planungsübersicht!$E172)=1),Planungsübersicht!H172," ")</f>
        <v>Fachschaft Geographie, Jahrgang 7</v>
      </c>
      <c r="H146" s="114">
        <f>IF(AND(Planungsübersicht!$E172&gt;1990,TYPE(Planungsübersicht!$E172)=1),MAX(Planungsübersicht!I172:Z172)," ")</f>
        <v>0</v>
      </c>
    </row>
    <row r="147" spans="2:8">
      <c r="B147" s="114" t="str">
        <f>IF(AND(Planungsübersicht!$E173&gt;1990,TYPE(Planungsübersicht!$E173)=1),Planungsübersicht!C173," ")</f>
        <v xml:space="preserve"> </v>
      </c>
      <c r="C147" s="114" t="str">
        <f>IF(AND(Planungsübersicht!$E173&gt;1990,TYPE(Planungsübersicht!$E173)=1),Planungsübersicht!D173," ")</f>
        <v xml:space="preserve"> </v>
      </c>
      <c r="D147" s="114" t="str">
        <f>IF(AND(Planungsübersicht!$E173&gt;1990,TYPE(Planungsübersicht!$E173)=1),Planungsübersicht!E173," ")</f>
        <v xml:space="preserve"> </v>
      </c>
      <c r="E147" s="115" t="str">
        <f>IF(AND(Planungsübersicht!$E173&gt;1990,TYPE(Planungsübersicht!$E173)=1),Planungsübersicht!F173," ")</f>
        <v xml:space="preserve"> </v>
      </c>
      <c r="F147" s="114" t="str">
        <f>IF(AND(Planungsübersicht!$E173&gt;1990,TYPE(Planungsübersicht!$E173)=1),Planungsübersicht!G173," ")</f>
        <v xml:space="preserve"> </v>
      </c>
      <c r="G147" s="114" t="str">
        <f>IF(AND(Planungsübersicht!$E173&gt;1990,TYPE(Planungsübersicht!$E173)=1),Planungsübersicht!H173," ")</f>
        <v xml:space="preserve"> </v>
      </c>
      <c r="H147" s="114" t="str">
        <f>IF(AND(Planungsübersicht!$E173&gt;1990,TYPE(Planungsübersicht!$E173)=1),MAX(Planungsübersicht!I173:Z173)," ")</f>
        <v xml:space="preserve"> </v>
      </c>
    </row>
    <row r="148" spans="2:8" ht="153">
      <c r="B148" s="114" t="str">
        <f>IF(AND(Planungsübersicht!$E174&gt;1990,TYPE(Planungsübersicht!$E174)=1),Planungsübersicht!C174," ")</f>
        <v>B2</v>
      </c>
      <c r="C148" s="114" t="str">
        <f>IF(AND(Planungsübersicht!$E174&gt;1990,TYPE(Planungsübersicht!$E174)=1),Planungsübersicht!D174," ")</f>
        <v>UE: Eine Welt? - Klüfte überwinden: Thema Bittere Schokolade - Warum billige Schokolade nicht satt macht? (Fairer Handel, Weltmarkpreise, Kakaobauern aus Ghana)</v>
      </c>
      <c r="D148" s="114">
        <f>IF(AND(Planungsübersicht!$E174&gt;1990,TYPE(Planungsübersicht!$E174)=1),Planungsübersicht!E174," ")</f>
        <v>2020</v>
      </c>
      <c r="E148" s="115" t="str">
        <f>IF(AND(Planungsübersicht!$E174&gt;1990,TYPE(Planungsübersicht!$E174)=1),Planungsübersicht!F174," ")</f>
        <v>wird laufend umgesetzt</v>
      </c>
      <c r="F148" s="114" t="str">
        <f>IF(AND(Planungsübersicht!$E174&gt;1990,TYPE(Planungsübersicht!$E174)=1),Planungsübersicht!G174," ")</f>
        <v>Fachschaft Geographie</v>
      </c>
      <c r="G148" s="114" t="str">
        <f>IF(AND(Planungsübersicht!$E174&gt;1990,TYPE(Planungsübersicht!$E174)=1),Planungsübersicht!H174," ")</f>
        <v>Fachschaft Geographie, Jahrgang 9</v>
      </c>
      <c r="H148" s="114">
        <f>IF(AND(Planungsübersicht!$E174&gt;1990,TYPE(Planungsübersicht!$E174)=1),MAX(Planungsübersicht!I174:Z174)," ")</f>
        <v>0</v>
      </c>
    </row>
    <row r="149" spans="2:8">
      <c r="B149" s="114" t="str">
        <f>IF(AND(Planungsübersicht!$E175&gt;1990,TYPE(Planungsübersicht!$E175)=1),Planungsübersicht!C175," ")</f>
        <v xml:space="preserve"> </v>
      </c>
      <c r="C149" s="114" t="str">
        <f>IF(AND(Planungsübersicht!$E175&gt;1990,TYPE(Planungsübersicht!$E175)=1),Planungsübersicht!D175," ")</f>
        <v xml:space="preserve"> </v>
      </c>
      <c r="D149" s="114" t="str">
        <f>IF(AND(Planungsübersicht!$E175&gt;1990,TYPE(Planungsübersicht!$E175)=1),Planungsübersicht!E175," ")</f>
        <v xml:space="preserve"> </v>
      </c>
      <c r="E149" s="115" t="str">
        <f>IF(AND(Planungsübersicht!$E175&gt;1990,TYPE(Planungsübersicht!$E175)=1),Planungsübersicht!F175," ")</f>
        <v xml:space="preserve"> </v>
      </c>
      <c r="F149" s="114" t="str">
        <f>IF(AND(Planungsübersicht!$E175&gt;1990,TYPE(Planungsübersicht!$E175)=1),Planungsübersicht!G175," ")</f>
        <v xml:space="preserve"> </v>
      </c>
      <c r="G149" s="114" t="str">
        <f>IF(AND(Planungsübersicht!$E175&gt;1990,TYPE(Planungsübersicht!$E175)=1),Planungsübersicht!H175," ")</f>
        <v xml:space="preserve"> </v>
      </c>
      <c r="H149" s="114" t="str">
        <f>IF(AND(Planungsübersicht!$E175&gt;1990,TYPE(Planungsübersicht!$E175)=1),MAX(Planungsübersicht!I175:Z175)," ")</f>
        <v xml:space="preserve"> </v>
      </c>
    </row>
    <row r="150" spans="2:8" ht="102">
      <c r="B150" s="114" t="str">
        <f>IF(AND(Planungsübersicht!$E176&gt;1990,TYPE(Planungsübersicht!$E176)=1),Planungsübersicht!C176," ")</f>
        <v>B3</v>
      </c>
      <c r="C150" s="114" t="str">
        <f>IF(AND(Planungsübersicht!$E176&gt;1990,TYPE(Planungsübersicht!$E176)=1),Planungsübersicht!D176," ")</f>
        <v>UE: Globale Probleme - Herausforderung an uns (Heruasforderung Klimawandel, Lösungsansatz Nachhaltigkeit)</v>
      </c>
      <c r="D150" s="114">
        <f>IF(AND(Planungsübersicht!$E176&gt;1990,TYPE(Planungsübersicht!$E176)=1),Planungsübersicht!E176," ")</f>
        <v>2020</v>
      </c>
      <c r="E150" s="115" t="str">
        <f>IF(AND(Planungsübersicht!$E176&gt;1990,TYPE(Planungsübersicht!$E176)=1),Planungsübersicht!F176," ")</f>
        <v>wird laufend umgesetzt</v>
      </c>
      <c r="F150" s="114" t="str">
        <f>IF(AND(Planungsübersicht!$E176&gt;1990,TYPE(Planungsübersicht!$E176)=1),Planungsübersicht!G176," ")</f>
        <v>Fachschaft Geographie</v>
      </c>
      <c r="G150" s="114" t="str">
        <f>IF(AND(Planungsübersicht!$E176&gt;1990,TYPE(Planungsübersicht!$E176)=1),Planungsübersicht!H176," ")</f>
        <v>Fachschaft Geographie, Jahrgang 9</v>
      </c>
      <c r="H150" s="114">
        <f>IF(AND(Planungsübersicht!$E176&gt;1990,TYPE(Planungsübersicht!$E176)=1),MAX(Planungsübersicht!I176:Z176)," ")</f>
        <v>0</v>
      </c>
    </row>
    <row r="151" spans="2:8">
      <c r="B151" s="114" t="str">
        <f>IF(AND(Planungsübersicht!$E177&gt;1990,TYPE(Planungsübersicht!$E177)=1),Planungsübersicht!C177," ")</f>
        <v xml:space="preserve"> </v>
      </c>
      <c r="C151" s="114" t="str">
        <f>IF(AND(Planungsübersicht!$E177&gt;1990,TYPE(Planungsübersicht!$E177)=1),Planungsübersicht!D177," ")</f>
        <v xml:space="preserve"> </v>
      </c>
      <c r="D151" s="114" t="str">
        <f>IF(AND(Planungsübersicht!$E177&gt;1990,TYPE(Planungsübersicht!$E177)=1),Planungsübersicht!E177," ")</f>
        <v xml:space="preserve"> </v>
      </c>
      <c r="E151" s="115" t="str">
        <f>IF(AND(Planungsübersicht!$E177&gt;1990,TYPE(Planungsübersicht!$E177)=1),Planungsübersicht!F177," ")</f>
        <v xml:space="preserve"> </v>
      </c>
      <c r="F151" s="114" t="str">
        <f>IF(AND(Planungsübersicht!$E177&gt;1990,TYPE(Planungsübersicht!$E177)=1),Planungsübersicht!G177," ")</f>
        <v xml:space="preserve"> </v>
      </c>
      <c r="G151" s="114" t="str">
        <f>IF(AND(Planungsübersicht!$E177&gt;1990,TYPE(Planungsübersicht!$E177)=1),Planungsübersicht!H177," ")</f>
        <v xml:space="preserve"> </v>
      </c>
      <c r="H151" s="114" t="str">
        <f>IF(AND(Planungsübersicht!$E177&gt;1990,TYPE(Planungsübersicht!$E177)=1),MAX(Planungsübersicht!I177:Z177)," ")</f>
        <v xml:space="preserve"> </v>
      </c>
    </row>
    <row r="152" spans="2:8" ht="89.25">
      <c r="B152" s="114" t="str">
        <f>IF(AND(Planungsübersicht!$E178&gt;1990,TYPE(Planungsübersicht!$E178)=1),Planungsübersicht!C178," ")</f>
        <v>B4</v>
      </c>
      <c r="C152" s="114" t="str">
        <f>IF(AND(Planungsübersicht!$E178&gt;1990,TYPE(Planungsübersicht!$E178)=1),Planungsübersicht!D178," ")</f>
        <v>Thema: Nachhaltigkeit in der Forstwirtschaft (Nachhaltiges Verhalten und Beschaffung)</v>
      </c>
      <c r="D152" s="114">
        <f>IF(AND(Planungsübersicht!$E178&gt;1990,TYPE(Planungsübersicht!$E178)=1),Planungsübersicht!E178," ")</f>
        <v>2020</v>
      </c>
      <c r="E152" s="115" t="str">
        <f>IF(AND(Planungsübersicht!$E178&gt;1990,TYPE(Planungsübersicht!$E178)=1),Planungsübersicht!F178," ")</f>
        <v>wird laufend umgesetzt</v>
      </c>
      <c r="F152" s="114" t="str">
        <f>IF(AND(Planungsübersicht!$E178&gt;1990,TYPE(Planungsübersicht!$E178)=1),Planungsübersicht!G178," ")</f>
        <v>Fachschaft Geographie</v>
      </c>
      <c r="G152" s="114" t="str">
        <f>IF(AND(Planungsübersicht!$E178&gt;1990,TYPE(Planungsübersicht!$E178)=1),Planungsübersicht!H178," ")</f>
        <v>Fachschaft Geographie, Jahrgang 5</v>
      </c>
      <c r="H152" s="114">
        <f>IF(AND(Planungsübersicht!$E178&gt;1990,TYPE(Planungsübersicht!$E178)=1),MAX(Planungsübersicht!I178:Z178)," ")</f>
        <v>0</v>
      </c>
    </row>
    <row r="153" spans="2:8">
      <c r="B153" s="114" t="str">
        <f>IF(AND(Planungsübersicht!$E179&gt;1990,TYPE(Planungsübersicht!$E179)=1),Planungsübersicht!C179," ")</f>
        <v xml:space="preserve"> </v>
      </c>
      <c r="C153" s="114" t="str">
        <f>IF(AND(Planungsübersicht!$E179&gt;1990,TYPE(Planungsübersicht!$E179)=1),Planungsübersicht!D179," ")</f>
        <v xml:space="preserve"> </v>
      </c>
      <c r="D153" s="114" t="str">
        <f>IF(AND(Planungsübersicht!$E179&gt;1990,TYPE(Planungsübersicht!$E179)=1),Planungsübersicht!E179," ")</f>
        <v xml:space="preserve"> </v>
      </c>
      <c r="E153" s="115" t="str">
        <f>IF(AND(Planungsübersicht!$E179&gt;1990,TYPE(Planungsübersicht!$E179)=1),Planungsübersicht!F179," ")</f>
        <v xml:space="preserve"> </v>
      </c>
      <c r="F153" s="114" t="str">
        <f>IF(AND(Planungsübersicht!$E179&gt;1990,TYPE(Planungsübersicht!$E179)=1),Planungsübersicht!G179," ")</f>
        <v xml:space="preserve"> </v>
      </c>
      <c r="G153" s="114" t="str">
        <f>IF(AND(Planungsübersicht!$E179&gt;1990,TYPE(Planungsübersicht!$E179)=1),Planungsübersicht!H179," ")</f>
        <v xml:space="preserve"> </v>
      </c>
      <c r="H153" s="114" t="str">
        <f>IF(AND(Planungsübersicht!$E179&gt;1990,TYPE(Planungsübersicht!$E179)=1),MAX(Planungsübersicht!I179:Z179)," ")</f>
        <v xml:space="preserve"> </v>
      </c>
    </row>
    <row r="154" spans="2:8">
      <c r="B154" s="114" t="str">
        <f>IF(AND(Planungsübersicht!$E180&gt;1990,TYPE(Planungsübersicht!$E180)=1),Planungsübersicht!C180," ")</f>
        <v xml:space="preserve"> </v>
      </c>
      <c r="C154" s="114" t="str">
        <f>IF(AND(Planungsübersicht!$E180&gt;1990,TYPE(Planungsübersicht!$E180)=1),Planungsübersicht!D180," ")</f>
        <v xml:space="preserve"> </v>
      </c>
      <c r="D154" s="114" t="str">
        <f>IF(AND(Planungsübersicht!$E180&gt;1990,TYPE(Planungsübersicht!$E180)=1),Planungsübersicht!E180," ")</f>
        <v xml:space="preserve"> </v>
      </c>
      <c r="E154" s="115" t="str">
        <f>IF(AND(Planungsübersicht!$E180&gt;1990,TYPE(Planungsübersicht!$E180)=1),Planungsübersicht!F180," ")</f>
        <v xml:space="preserve"> </v>
      </c>
      <c r="F154" s="114" t="str">
        <f>IF(AND(Planungsübersicht!$E180&gt;1990,TYPE(Planungsübersicht!$E180)=1),Planungsübersicht!G180," ")</f>
        <v xml:space="preserve"> </v>
      </c>
      <c r="G154" s="114" t="str">
        <f>IF(AND(Planungsübersicht!$E180&gt;1990,TYPE(Planungsübersicht!$E180)=1),Planungsübersicht!H180," ")</f>
        <v xml:space="preserve"> </v>
      </c>
      <c r="H154" s="114" t="str">
        <f>IF(AND(Planungsübersicht!$E180&gt;1990,TYPE(Planungsübersicht!$E180)=1),MAX(Planungsübersicht!I180:Z180)," ")</f>
        <v xml:space="preserve"> </v>
      </c>
    </row>
    <row r="155" spans="2:8">
      <c r="B155" s="114" t="str">
        <f>IF(AND(Planungsübersicht!$E181&gt;1990,TYPE(Planungsübersicht!$E181)=1),Planungsübersicht!C181," ")</f>
        <v xml:space="preserve"> </v>
      </c>
      <c r="C155" s="114" t="str">
        <f>IF(AND(Planungsübersicht!$E181&gt;1990,TYPE(Planungsübersicht!$E181)=1),Planungsübersicht!D181," ")</f>
        <v xml:space="preserve"> </v>
      </c>
      <c r="D155" s="114" t="str">
        <f>IF(AND(Planungsübersicht!$E181&gt;1990,TYPE(Planungsübersicht!$E181)=1),Planungsübersicht!E181," ")</f>
        <v xml:space="preserve"> </v>
      </c>
      <c r="E155" s="115" t="str">
        <f>IF(AND(Planungsübersicht!$E181&gt;1990,TYPE(Planungsübersicht!$E181)=1),Planungsübersicht!F181," ")</f>
        <v xml:space="preserve"> </v>
      </c>
      <c r="F155" s="114" t="str">
        <f>IF(AND(Planungsübersicht!$E181&gt;1990,TYPE(Planungsübersicht!$E181)=1),Planungsübersicht!G181," ")</f>
        <v xml:space="preserve"> </v>
      </c>
      <c r="G155" s="114" t="str">
        <f>IF(AND(Planungsübersicht!$E181&gt;1990,TYPE(Planungsübersicht!$E181)=1),Planungsübersicht!H181," ")</f>
        <v xml:space="preserve"> </v>
      </c>
      <c r="H155" s="114" t="str">
        <f>IF(AND(Planungsübersicht!$E181&gt;1990,TYPE(Planungsübersicht!$E181)=1),MAX(Planungsübersicht!I181:Z181)," ")</f>
        <v xml:space="preserve"> </v>
      </c>
    </row>
    <row r="156" spans="2:8">
      <c r="B156" s="114" t="str">
        <f>IF(AND(Planungsübersicht!$E182&gt;1990,TYPE(Planungsübersicht!$E182)=1),Planungsübersicht!C182," ")</f>
        <v xml:space="preserve"> </v>
      </c>
      <c r="C156" s="114" t="str">
        <f>IF(AND(Planungsübersicht!$E182&gt;1990,TYPE(Planungsübersicht!$E182)=1),Planungsübersicht!D182," ")</f>
        <v xml:space="preserve"> </v>
      </c>
      <c r="D156" s="114" t="str">
        <f>IF(AND(Planungsübersicht!$E182&gt;1990,TYPE(Planungsübersicht!$E182)=1),Planungsübersicht!E182," ")</f>
        <v xml:space="preserve"> </v>
      </c>
      <c r="E156" s="115" t="str">
        <f>IF(AND(Planungsübersicht!$E182&gt;1990,TYPE(Planungsübersicht!$E182)=1),Planungsübersicht!F182," ")</f>
        <v xml:space="preserve"> </v>
      </c>
      <c r="F156" s="114" t="str">
        <f>IF(AND(Planungsübersicht!$E182&gt;1990,TYPE(Planungsübersicht!$E182)=1),Planungsübersicht!G182," ")</f>
        <v xml:space="preserve"> </v>
      </c>
      <c r="G156" s="114" t="str">
        <f>IF(AND(Planungsübersicht!$E182&gt;1990,TYPE(Planungsübersicht!$E182)=1),Planungsübersicht!H182," ")</f>
        <v xml:space="preserve"> </v>
      </c>
      <c r="H156" s="114" t="str">
        <f>IF(AND(Planungsübersicht!$E182&gt;1990,TYPE(Planungsübersicht!$E182)=1),MAX(Planungsübersicht!I182:Z182)," ")</f>
        <v xml:space="preserve"> </v>
      </c>
    </row>
    <row r="157" spans="2:8">
      <c r="B157" s="114" t="str">
        <f>IF(AND(Planungsübersicht!$E183&gt;1990,TYPE(Planungsübersicht!$E183)=1),Planungsübersicht!C183," ")</f>
        <v xml:space="preserve"> </v>
      </c>
      <c r="C157" s="114" t="str">
        <f>IF(AND(Planungsübersicht!$E183&gt;1990,TYPE(Planungsübersicht!$E183)=1),Planungsübersicht!D183," ")</f>
        <v xml:space="preserve"> </v>
      </c>
      <c r="D157" s="114" t="str">
        <f>IF(AND(Planungsübersicht!$E183&gt;1990,TYPE(Planungsübersicht!$E183)=1),Planungsübersicht!E183," ")</f>
        <v xml:space="preserve"> </v>
      </c>
      <c r="E157" s="115" t="str">
        <f>IF(AND(Planungsübersicht!$E183&gt;1990,TYPE(Planungsübersicht!$E183)=1),Planungsübersicht!F183," ")</f>
        <v xml:space="preserve"> </v>
      </c>
      <c r="F157" s="114" t="str">
        <f>IF(AND(Planungsübersicht!$E183&gt;1990,TYPE(Planungsübersicht!$E183)=1),Planungsübersicht!G183," ")</f>
        <v xml:space="preserve"> </v>
      </c>
      <c r="G157" s="114" t="str">
        <f>IF(AND(Planungsübersicht!$E183&gt;1990,TYPE(Planungsübersicht!$E183)=1),Planungsübersicht!H183," ")</f>
        <v xml:space="preserve"> </v>
      </c>
      <c r="H157" s="114" t="str">
        <f>IF(AND(Planungsübersicht!$E183&gt;1990,TYPE(Planungsübersicht!$E183)=1),MAX(Planungsübersicht!I183:Z183)," ")</f>
        <v xml:space="preserve"> </v>
      </c>
    </row>
    <row r="158" spans="2:8">
      <c r="B158" s="114" t="str">
        <f>IF(AND(Planungsübersicht!$E184&gt;1990,TYPE(Planungsübersicht!$E184)=1),Planungsübersicht!C184," ")</f>
        <v xml:space="preserve"> </v>
      </c>
      <c r="C158" s="114" t="str">
        <f>IF(AND(Planungsübersicht!$E184&gt;1990,TYPE(Planungsübersicht!$E184)=1),Planungsübersicht!D184," ")</f>
        <v xml:space="preserve"> </v>
      </c>
      <c r="D158" s="114" t="str">
        <f>IF(AND(Planungsübersicht!$E184&gt;1990,TYPE(Planungsübersicht!$E184)=1),Planungsübersicht!E184," ")</f>
        <v xml:space="preserve"> </v>
      </c>
      <c r="E158" s="115" t="str">
        <f>IF(AND(Planungsübersicht!$E184&gt;1990,TYPE(Planungsübersicht!$E184)=1),Planungsübersicht!F184," ")</f>
        <v xml:space="preserve"> </v>
      </c>
      <c r="F158" s="114" t="str">
        <f>IF(AND(Planungsübersicht!$E184&gt;1990,TYPE(Planungsübersicht!$E184)=1),Planungsübersicht!G184," ")</f>
        <v xml:space="preserve"> </v>
      </c>
      <c r="G158" s="114" t="str">
        <f>IF(AND(Planungsübersicht!$E184&gt;1990,TYPE(Planungsübersicht!$E184)=1),Planungsübersicht!H184," ")</f>
        <v xml:space="preserve"> </v>
      </c>
      <c r="H158" s="114" t="str">
        <f>IF(AND(Planungsübersicht!$E184&gt;1990,TYPE(Planungsübersicht!$E184)=1),MAX(Planungsübersicht!I184:Z184)," ")</f>
        <v xml:space="preserve"> </v>
      </c>
    </row>
    <row r="159" spans="2:8">
      <c r="B159" s="114" t="str">
        <f>IF(AND(Planungsübersicht!$E185&gt;1990,TYPE(Planungsübersicht!$E185)=1),Planungsübersicht!C185," ")</f>
        <v xml:space="preserve"> </v>
      </c>
      <c r="C159" s="114" t="str">
        <f>IF(AND(Planungsübersicht!$E185&gt;1990,TYPE(Planungsübersicht!$E185)=1),Planungsübersicht!D185," ")</f>
        <v xml:space="preserve"> </v>
      </c>
      <c r="D159" s="114" t="str">
        <f>IF(AND(Planungsübersicht!$E185&gt;1990,TYPE(Planungsübersicht!$E185)=1),Planungsübersicht!E185," ")</f>
        <v xml:space="preserve"> </v>
      </c>
      <c r="E159" s="115" t="str">
        <f>IF(AND(Planungsübersicht!$E185&gt;1990,TYPE(Planungsübersicht!$E185)=1),Planungsübersicht!F185," ")</f>
        <v xml:space="preserve"> </v>
      </c>
      <c r="F159" s="114" t="str">
        <f>IF(AND(Planungsübersicht!$E185&gt;1990,TYPE(Planungsübersicht!$E185)=1),Planungsübersicht!G185," ")</f>
        <v xml:space="preserve"> </v>
      </c>
      <c r="G159" s="114" t="str">
        <f>IF(AND(Planungsübersicht!$E185&gt;1990,TYPE(Planungsübersicht!$E185)=1),Planungsübersicht!H185," ")</f>
        <v xml:space="preserve"> </v>
      </c>
      <c r="H159" s="114" t="str">
        <f>IF(AND(Planungsübersicht!$E185&gt;1990,TYPE(Planungsübersicht!$E185)=1),MAX(Planungsübersicht!I185:Z185)," ")</f>
        <v xml:space="preserve"> </v>
      </c>
    </row>
    <row r="160" spans="2:8">
      <c r="B160" s="114" t="str">
        <f>IF(AND(Planungsübersicht!$E186&gt;1990,TYPE(Planungsübersicht!$E186)=1),Planungsübersicht!C186," ")</f>
        <v xml:space="preserve"> </v>
      </c>
      <c r="C160" s="114" t="str">
        <f>IF(AND(Planungsübersicht!$E186&gt;1990,TYPE(Planungsübersicht!$E186)=1),Planungsübersicht!D186," ")</f>
        <v xml:space="preserve"> </v>
      </c>
      <c r="D160" s="114" t="str">
        <f>IF(AND(Planungsübersicht!$E186&gt;1990,TYPE(Planungsübersicht!$E186)=1),Planungsübersicht!E186," ")</f>
        <v xml:space="preserve"> </v>
      </c>
      <c r="E160" s="115" t="str">
        <f>IF(AND(Planungsübersicht!$E186&gt;1990,TYPE(Planungsübersicht!$E186)=1),Planungsübersicht!F186," ")</f>
        <v xml:space="preserve"> </v>
      </c>
      <c r="F160" s="114" t="str">
        <f>IF(AND(Planungsübersicht!$E186&gt;1990,TYPE(Planungsübersicht!$E186)=1),Planungsübersicht!G186," ")</f>
        <v xml:space="preserve"> </v>
      </c>
      <c r="G160" s="114" t="str">
        <f>IF(AND(Planungsübersicht!$E186&gt;1990,TYPE(Planungsübersicht!$E186)=1),Planungsübersicht!H186," ")</f>
        <v xml:space="preserve"> </v>
      </c>
      <c r="H160" s="114" t="str">
        <f>IF(AND(Planungsübersicht!$E186&gt;1990,TYPE(Planungsübersicht!$E186)=1),MAX(Planungsübersicht!I186:Z186)," ")</f>
        <v xml:space="preserve"> </v>
      </c>
    </row>
    <row r="161" spans="2:8">
      <c r="B161" s="114" t="str">
        <f>IF(AND(Planungsübersicht!$E187&gt;1990,TYPE(Planungsübersicht!$E187)=1),Planungsübersicht!C187," ")</f>
        <v xml:space="preserve"> </v>
      </c>
      <c r="C161" s="114" t="str">
        <f>IF(AND(Planungsübersicht!$E187&gt;1990,TYPE(Planungsübersicht!$E187)=1),Planungsübersicht!D187," ")</f>
        <v xml:space="preserve"> </v>
      </c>
      <c r="D161" s="114" t="str">
        <f>IF(AND(Planungsübersicht!$E187&gt;1990,TYPE(Planungsübersicht!$E187)=1),Planungsübersicht!E187," ")</f>
        <v xml:space="preserve"> </v>
      </c>
      <c r="E161" s="115" t="str">
        <f>IF(AND(Planungsübersicht!$E187&gt;1990,TYPE(Planungsübersicht!$E187)=1),Planungsübersicht!F187," ")</f>
        <v xml:space="preserve"> </v>
      </c>
      <c r="F161" s="114" t="str">
        <f>IF(AND(Planungsübersicht!$E187&gt;1990,TYPE(Planungsübersicht!$E187)=1),Planungsübersicht!G187," ")</f>
        <v xml:space="preserve"> </v>
      </c>
      <c r="G161" s="114" t="str">
        <f>IF(AND(Planungsübersicht!$E187&gt;1990,TYPE(Planungsübersicht!$E187)=1),Planungsübersicht!H187," ")</f>
        <v xml:space="preserve"> </v>
      </c>
      <c r="H161" s="114" t="str">
        <f>IF(AND(Planungsübersicht!$E187&gt;1990,TYPE(Planungsübersicht!$E187)=1),MAX(Planungsübersicht!I187:Z187)," ")</f>
        <v xml:space="preserve"> </v>
      </c>
    </row>
    <row r="162" spans="2:8">
      <c r="B162" s="114" t="str">
        <f>IF(AND(Planungsübersicht!$E188&gt;1990,TYPE(Planungsübersicht!$E188)=1),Planungsübersicht!C188," ")</f>
        <v xml:space="preserve"> </v>
      </c>
      <c r="C162" s="114" t="str">
        <f>IF(AND(Planungsübersicht!$E188&gt;1990,TYPE(Planungsübersicht!$E188)=1),Planungsübersicht!D188," ")</f>
        <v xml:space="preserve"> </v>
      </c>
      <c r="D162" s="114" t="str">
        <f>IF(AND(Planungsübersicht!$E188&gt;1990,TYPE(Planungsübersicht!$E188)=1),Planungsübersicht!E188," ")</f>
        <v xml:space="preserve"> </v>
      </c>
      <c r="E162" s="115" t="str">
        <f>IF(AND(Planungsübersicht!$E188&gt;1990,TYPE(Planungsübersicht!$E188)=1),Planungsübersicht!F188," ")</f>
        <v xml:space="preserve"> </v>
      </c>
      <c r="F162" s="114" t="str">
        <f>IF(AND(Planungsübersicht!$E188&gt;1990,TYPE(Planungsübersicht!$E188)=1),Planungsübersicht!G188," ")</f>
        <v xml:space="preserve"> </v>
      </c>
      <c r="G162" s="114" t="str">
        <f>IF(AND(Planungsübersicht!$E188&gt;1990,TYPE(Planungsübersicht!$E188)=1),Planungsübersicht!H188," ")</f>
        <v xml:space="preserve"> </v>
      </c>
      <c r="H162" s="114" t="str">
        <f>IF(AND(Planungsübersicht!$E188&gt;1990,TYPE(Planungsübersicht!$E188)=1),MAX(Planungsübersicht!I188:Z188)," ")</f>
        <v xml:space="preserve"> </v>
      </c>
    </row>
    <row r="163" spans="2:8">
      <c r="B163" s="114" t="str">
        <f>IF(AND(Planungsübersicht!$E189&gt;1990,TYPE(Planungsübersicht!$E189)=1),Planungsübersicht!C189," ")</f>
        <v xml:space="preserve"> </v>
      </c>
      <c r="C163" s="114" t="str">
        <f>IF(AND(Planungsübersicht!$E189&gt;1990,TYPE(Planungsübersicht!$E189)=1),Planungsübersicht!D189," ")</f>
        <v xml:space="preserve"> </v>
      </c>
      <c r="D163" s="114" t="str">
        <f>IF(AND(Planungsübersicht!$E189&gt;1990,TYPE(Planungsübersicht!$E189)=1),Planungsübersicht!E189," ")</f>
        <v xml:space="preserve"> </v>
      </c>
      <c r="E163" s="115" t="str">
        <f>IF(AND(Planungsübersicht!$E189&gt;1990,TYPE(Planungsübersicht!$E189)=1),Planungsübersicht!F189," ")</f>
        <v xml:space="preserve"> </v>
      </c>
      <c r="F163" s="114" t="str">
        <f>IF(AND(Planungsübersicht!$E189&gt;1990,TYPE(Planungsübersicht!$E189)=1),Planungsübersicht!G189," ")</f>
        <v xml:space="preserve"> </v>
      </c>
      <c r="G163" s="114" t="str">
        <f>IF(AND(Planungsübersicht!$E189&gt;1990,TYPE(Planungsübersicht!$E189)=1),Planungsübersicht!H189," ")</f>
        <v xml:space="preserve"> </v>
      </c>
      <c r="H163" s="114" t="str">
        <f>IF(AND(Planungsübersicht!$E189&gt;1990,TYPE(Planungsübersicht!$E189)=1),MAX(Planungsübersicht!I189:Z189)," ")</f>
        <v xml:space="preserve"> </v>
      </c>
    </row>
    <row r="164" spans="2:8">
      <c r="B164" s="114" t="str">
        <f>IF(AND(Planungsübersicht!$E190&gt;1990,TYPE(Planungsübersicht!$E190)=1),Planungsübersicht!C190," ")</f>
        <v xml:space="preserve"> </v>
      </c>
      <c r="C164" s="114" t="str">
        <f>IF(AND(Planungsübersicht!$E190&gt;1990,TYPE(Planungsübersicht!$E190)=1),Planungsübersicht!D190," ")</f>
        <v xml:space="preserve"> </v>
      </c>
      <c r="D164" s="114" t="str">
        <f>IF(AND(Planungsübersicht!$E190&gt;1990,TYPE(Planungsübersicht!$E190)=1),Planungsübersicht!E190," ")</f>
        <v xml:space="preserve"> </v>
      </c>
      <c r="E164" s="115" t="str">
        <f>IF(AND(Planungsübersicht!$E190&gt;1990,TYPE(Planungsübersicht!$E190)=1),Planungsübersicht!F190," ")</f>
        <v xml:space="preserve"> </v>
      </c>
      <c r="F164" s="114" t="str">
        <f>IF(AND(Planungsübersicht!$E190&gt;1990,TYPE(Planungsübersicht!$E190)=1),Planungsübersicht!G190," ")</f>
        <v xml:space="preserve"> </v>
      </c>
      <c r="G164" s="114" t="str">
        <f>IF(AND(Planungsübersicht!$E190&gt;1990,TYPE(Planungsübersicht!$E190)=1),Planungsübersicht!H190," ")</f>
        <v xml:space="preserve"> </v>
      </c>
      <c r="H164" s="114" t="str">
        <f>IF(AND(Planungsübersicht!$E190&gt;1990,TYPE(Planungsübersicht!$E190)=1),MAX(Planungsübersicht!I190:Z190)," ")</f>
        <v xml:space="preserve"> </v>
      </c>
    </row>
    <row r="165" spans="2:8">
      <c r="B165" s="114" t="str">
        <f>IF(AND(Planungsübersicht!$E191&gt;1990,TYPE(Planungsübersicht!$E191)=1),Planungsübersicht!C191," ")</f>
        <v xml:space="preserve"> </v>
      </c>
      <c r="C165" s="114" t="str">
        <f>IF(AND(Planungsübersicht!$E191&gt;1990,TYPE(Planungsübersicht!$E191)=1),Planungsübersicht!D191," ")</f>
        <v xml:space="preserve"> </v>
      </c>
      <c r="D165" s="114" t="str">
        <f>IF(AND(Planungsübersicht!$E191&gt;1990,TYPE(Planungsübersicht!$E191)=1),Planungsübersicht!E191," ")</f>
        <v xml:space="preserve"> </v>
      </c>
      <c r="E165" s="115" t="str">
        <f>IF(AND(Planungsübersicht!$E191&gt;1990,TYPE(Planungsübersicht!$E191)=1),Planungsübersicht!F191," ")</f>
        <v xml:space="preserve"> </v>
      </c>
      <c r="F165" s="114" t="str">
        <f>IF(AND(Planungsübersicht!$E191&gt;1990,TYPE(Planungsübersicht!$E191)=1),Planungsübersicht!G191," ")</f>
        <v xml:space="preserve"> </v>
      </c>
      <c r="G165" s="114" t="str">
        <f>IF(AND(Planungsübersicht!$E191&gt;1990,TYPE(Planungsübersicht!$E191)=1),Planungsübersicht!H191," ")</f>
        <v xml:space="preserve"> </v>
      </c>
      <c r="H165" s="114" t="str">
        <f>IF(AND(Planungsübersicht!$E191&gt;1990,TYPE(Planungsübersicht!$E191)=1),MAX(Planungsübersicht!I191:Z191)," ")</f>
        <v xml:space="preserve"> </v>
      </c>
    </row>
    <row r="166" spans="2:8">
      <c r="B166" s="114" t="str">
        <f>IF(AND(Planungsübersicht!$E192&gt;1990,TYPE(Planungsübersicht!$E192)=1),Planungsübersicht!C192," ")</f>
        <v xml:space="preserve"> </v>
      </c>
      <c r="C166" s="114" t="str">
        <f>IF(AND(Planungsübersicht!$E192&gt;1990,TYPE(Planungsübersicht!$E192)=1),Planungsübersicht!D192," ")</f>
        <v xml:space="preserve"> </v>
      </c>
      <c r="D166" s="114" t="str">
        <f>IF(AND(Planungsübersicht!$E192&gt;1990,TYPE(Planungsübersicht!$E192)=1),Planungsübersicht!E192," ")</f>
        <v xml:space="preserve"> </v>
      </c>
      <c r="E166" s="115" t="str">
        <f>IF(AND(Planungsübersicht!$E192&gt;1990,TYPE(Planungsübersicht!$E192)=1),Planungsübersicht!F192," ")</f>
        <v xml:space="preserve"> </v>
      </c>
      <c r="F166" s="114" t="str">
        <f>IF(AND(Planungsübersicht!$E192&gt;1990,TYPE(Planungsübersicht!$E192)=1),Planungsübersicht!G192," ")</f>
        <v xml:space="preserve"> </v>
      </c>
      <c r="G166" s="114" t="str">
        <f>IF(AND(Planungsübersicht!$E192&gt;1990,TYPE(Planungsübersicht!$E192)=1),Planungsübersicht!H192," ")</f>
        <v xml:space="preserve"> </v>
      </c>
      <c r="H166" s="114" t="str">
        <f>IF(AND(Planungsübersicht!$E192&gt;1990,TYPE(Planungsübersicht!$E192)=1),MAX(Planungsübersicht!I192:Z192)," ")</f>
        <v xml:space="preserve"> </v>
      </c>
    </row>
    <row r="167" spans="2:8">
      <c r="B167" s="114" t="str">
        <f>IF(AND(Planungsübersicht!$E193&gt;1990,TYPE(Planungsübersicht!$E193)=1),Planungsübersicht!C193," ")</f>
        <v xml:space="preserve"> </v>
      </c>
      <c r="C167" s="114" t="str">
        <f>IF(AND(Planungsübersicht!$E193&gt;1990,TYPE(Planungsübersicht!$E193)=1),Planungsübersicht!D193," ")</f>
        <v xml:space="preserve"> </v>
      </c>
      <c r="D167" s="114" t="str">
        <f>IF(AND(Planungsübersicht!$E193&gt;1990,TYPE(Planungsübersicht!$E193)=1),Planungsübersicht!E193," ")</f>
        <v xml:space="preserve"> </v>
      </c>
      <c r="E167" s="115" t="str">
        <f>IF(AND(Planungsübersicht!$E193&gt;1990,TYPE(Planungsübersicht!$E193)=1),Planungsübersicht!F193," ")</f>
        <v xml:space="preserve"> </v>
      </c>
      <c r="F167" s="114" t="str">
        <f>IF(AND(Planungsübersicht!$E193&gt;1990,TYPE(Planungsübersicht!$E193)=1),Planungsübersicht!G193," ")</f>
        <v xml:space="preserve"> </v>
      </c>
      <c r="G167" s="114" t="str">
        <f>IF(AND(Planungsübersicht!$E193&gt;1990,TYPE(Planungsübersicht!$E193)=1),Planungsübersicht!H193," ")</f>
        <v xml:space="preserve"> </v>
      </c>
      <c r="H167" s="114" t="str">
        <f>IF(AND(Planungsübersicht!$E193&gt;1990,TYPE(Planungsübersicht!$E193)=1),MAX(Planungsübersicht!I193:Z193)," ")</f>
        <v xml:space="preserve"> </v>
      </c>
    </row>
    <row r="168" spans="2:8">
      <c r="B168" s="114" t="str">
        <f>IF(AND(Planungsübersicht!$E196&gt;1990,TYPE(Planungsübersicht!$E196)=1), Planungsübersicht!C196," ")</f>
        <v xml:space="preserve"> </v>
      </c>
      <c r="C168" s="114" t="str">
        <f>IF(AND(Planungsübersicht!$E196&gt;1990,TYPE(Planungsübersicht!$E196)=1), Planungsübersicht!D196," ")</f>
        <v xml:space="preserve"> </v>
      </c>
      <c r="D168" s="114" t="str">
        <f>IF(AND(Planungsübersicht!$E196&gt;1990,TYPE(Planungsübersicht!$E196)=1), Planungsübersicht!E196," ")</f>
        <v xml:space="preserve"> </v>
      </c>
      <c r="E168" s="115" t="str">
        <f>IF(AND(Planungsübersicht!$E196&gt;1990,TYPE(Planungsübersicht!$E196)=1), Planungsübersicht!F196," ")</f>
        <v xml:space="preserve"> </v>
      </c>
      <c r="F168" s="114" t="str">
        <f>IF(AND(Planungsübersicht!$E196&gt;1990,TYPE(Planungsübersicht!$E196)=1), Planungsübersicht!G196," ")</f>
        <v xml:space="preserve"> </v>
      </c>
      <c r="G168" s="114" t="str">
        <f>IF(AND(Planungsübersicht!$E196&gt;1990,TYPE(Planungsübersicht!$E196)=1), Planungsübersicht!H196," ")</f>
        <v xml:space="preserve"> </v>
      </c>
      <c r="H168" s="114" t="str">
        <f>IF(AND(Planungsübersicht!$E196&gt;1990,TYPE(Planungsübersicht!$E196)=1), MAX(Planungsübersicht!I196:Z196)," ")</f>
        <v xml:space="preserve"> </v>
      </c>
    </row>
    <row r="169" spans="2:8">
      <c r="B169" s="114" t="str">
        <f>IF(AND(Planungsübersicht!$E197&gt;1990,TYPE(Planungsübersicht!$E197)=1),Planungsübersicht!C197," ")</f>
        <v xml:space="preserve"> </v>
      </c>
      <c r="C169" s="114" t="str">
        <f>IF(AND(Planungsübersicht!$E197&gt;1990,TYPE(Planungsübersicht!$E197)=1),Planungsübersicht!D197," ")</f>
        <v xml:space="preserve"> </v>
      </c>
      <c r="D169" s="114" t="str">
        <f>IF(AND(Planungsübersicht!$E197&gt;1990,TYPE(Planungsübersicht!$E197)=1),Planungsübersicht!E197," ")</f>
        <v xml:space="preserve"> </v>
      </c>
      <c r="E169" s="115" t="str">
        <f>IF(AND(Planungsübersicht!$E197&gt;1990,TYPE(Planungsübersicht!$E197)=1),Planungsübersicht!F197," ")</f>
        <v xml:space="preserve"> </v>
      </c>
      <c r="F169" s="114" t="str">
        <f>IF(AND(Planungsübersicht!$E197&gt;1990,TYPE(Planungsübersicht!$E197)=1),Planungsübersicht!G197," ")</f>
        <v xml:space="preserve"> </v>
      </c>
      <c r="G169" s="114" t="str">
        <f>IF(AND(Planungsübersicht!$E197&gt;1990,TYPE(Planungsübersicht!$E197)=1),Planungsübersicht!H197," ")</f>
        <v xml:space="preserve"> </v>
      </c>
      <c r="H169" s="114" t="str">
        <f>IF(AND(Planungsübersicht!$E197&gt;1990,TYPE(Planungsübersicht!$E197)=1),MAX(Planungsübersicht!I197:Z197)," ")</f>
        <v xml:space="preserve"> </v>
      </c>
    </row>
    <row r="170" spans="2:8">
      <c r="B170" s="114" t="str">
        <f>IF(AND(Planungsübersicht!$E202&gt;1990,TYPE(Planungsübersicht!$E202)=1), Planungsübersicht!C202," ")</f>
        <v xml:space="preserve"> </v>
      </c>
      <c r="C170" s="114" t="str">
        <f>IF(AND(Planungsübersicht!$E202&gt;1990,TYPE(Planungsübersicht!$E202)=1), Planungsübersicht!D202," ")</f>
        <v xml:space="preserve"> </v>
      </c>
      <c r="D170" s="114" t="str">
        <f>IF(AND(Planungsübersicht!$E202&gt;1990,TYPE(Planungsübersicht!$E202)=1), Planungsübersicht!E202," ")</f>
        <v xml:space="preserve"> </v>
      </c>
      <c r="E170" s="115" t="str">
        <f>IF(AND(Planungsübersicht!$E202&gt;1990,TYPE(Planungsübersicht!$E202)=1), Planungsübersicht!F202," ")</f>
        <v xml:space="preserve"> </v>
      </c>
      <c r="F170" s="114" t="str">
        <f>IF(AND(Planungsübersicht!$E202&gt;1990,TYPE(Planungsübersicht!$E202)=1), Planungsübersicht!G202," ")</f>
        <v xml:space="preserve"> </v>
      </c>
      <c r="G170" s="114" t="str">
        <f>IF(AND(Planungsübersicht!$E202&gt;1990,TYPE(Planungsübersicht!$E202)=1), Planungsübersicht!H202," ")</f>
        <v xml:space="preserve"> </v>
      </c>
      <c r="H170" s="114" t="str">
        <f>IF(AND(Planungsübersicht!$E202&gt;1990,TYPE(Planungsübersicht!$E202)=1), MAX(Planungsübersicht!I202:Z202)," ")</f>
        <v xml:space="preserve"> </v>
      </c>
    </row>
    <row r="171" spans="2:8">
      <c r="B171" s="114" t="str">
        <f>IF(AND(Planungsübersicht!$E203&gt;1990,TYPE(Planungsübersicht!$E203)=1),Planungsübersicht!C203," ")</f>
        <v xml:space="preserve"> </v>
      </c>
      <c r="C171" s="114" t="str">
        <f>IF(AND(Planungsübersicht!$E203&gt;1990,TYPE(Planungsübersicht!$E203)=1),Planungsübersicht!D203," ")</f>
        <v xml:space="preserve"> </v>
      </c>
      <c r="D171" s="114" t="str">
        <f>IF(AND(Planungsübersicht!$E203&gt;1990,TYPE(Planungsübersicht!$E203)=1),Planungsübersicht!E203," ")</f>
        <v xml:space="preserve"> </v>
      </c>
      <c r="E171" s="115" t="str">
        <f>IF(AND(Planungsübersicht!$E203&gt;1990,TYPE(Planungsübersicht!$E203)=1),Planungsübersicht!F203," ")</f>
        <v xml:space="preserve"> </v>
      </c>
      <c r="F171" s="114" t="str">
        <f>IF(AND(Planungsübersicht!$E203&gt;1990,TYPE(Planungsübersicht!$E203)=1),Planungsübersicht!G203," ")</f>
        <v xml:space="preserve"> </v>
      </c>
      <c r="G171" s="114" t="str">
        <f>IF(AND(Planungsübersicht!$E203&gt;1990,TYPE(Planungsübersicht!$E203)=1),Planungsübersicht!H203," ")</f>
        <v xml:space="preserve"> </v>
      </c>
      <c r="H171" s="114" t="str">
        <f>IF(AND(Planungsübersicht!$E203&gt;1990,TYPE(Planungsübersicht!$E203)=1),MAX(Planungsübersicht!I203:Z203)," ")</f>
        <v xml:space="preserve"> </v>
      </c>
    </row>
    <row r="172" spans="2:8">
      <c r="B172" s="114" t="str">
        <f>IF(AND(Planungsübersicht!$E204&gt;1990,TYPE(Planungsübersicht!$E204)=1),Planungsübersicht!C204," ")</f>
        <v xml:space="preserve"> </v>
      </c>
      <c r="C172" s="114" t="str">
        <f>IF(AND(Planungsübersicht!$E204&gt;1990,TYPE(Planungsübersicht!$E204)=1),Planungsübersicht!D204," ")</f>
        <v xml:space="preserve"> </v>
      </c>
      <c r="D172" s="114" t="str">
        <f>IF(AND(Planungsübersicht!$E204&gt;1990,TYPE(Planungsübersicht!$E204)=1),Planungsübersicht!E204," ")</f>
        <v xml:space="preserve"> </v>
      </c>
      <c r="E172" s="115" t="str">
        <f>IF(AND(Planungsübersicht!$E204&gt;1990,TYPE(Planungsübersicht!$E204)=1),Planungsübersicht!F204," ")</f>
        <v xml:space="preserve"> </v>
      </c>
      <c r="F172" s="114" t="str">
        <f>IF(AND(Planungsübersicht!$E204&gt;1990,TYPE(Planungsübersicht!$E204)=1),Planungsübersicht!G204," ")</f>
        <v xml:space="preserve"> </v>
      </c>
      <c r="G172" s="114" t="str">
        <f>IF(AND(Planungsübersicht!$E204&gt;1990,TYPE(Planungsübersicht!$E204)=1),Planungsübersicht!H204," ")</f>
        <v xml:space="preserve"> </v>
      </c>
      <c r="H172" s="114" t="str">
        <f>IF(AND(Planungsübersicht!$E204&gt;1990,TYPE(Planungsübersicht!$E204)=1),MAX(Planungsübersicht!I204:Z204)," ")</f>
        <v xml:space="preserve"> </v>
      </c>
    </row>
    <row r="173" spans="2:8">
      <c r="B173" s="114" t="str">
        <f>IF(AND(Planungsübersicht!$E205&gt;1990,TYPE(Planungsübersicht!$E205)=1),Planungsübersicht!C205," ")</f>
        <v xml:space="preserve"> </v>
      </c>
      <c r="C173" s="114" t="str">
        <f>IF(AND(Planungsübersicht!$E205&gt;1990,TYPE(Planungsübersicht!$E205)=1),Planungsübersicht!D205," ")</f>
        <v xml:space="preserve"> </v>
      </c>
      <c r="D173" s="114" t="str">
        <f>IF(AND(Planungsübersicht!$E205&gt;1990,TYPE(Planungsübersicht!$E205)=1),Planungsübersicht!E205," ")</f>
        <v xml:space="preserve"> </v>
      </c>
      <c r="E173" s="115" t="str">
        <f>IF(AND(Planungsübersicht!$E205&gt;1990,TYPE(Planungsübersicht!$E205)=1),Planungsübersicht!F205," ")</f>
        <v xml:space="preserve"> </v>
      </c>
      <c r="F173" s="114" t="str">
        <f>IF(AND(Planungsübersicht!$E205&gt;1990,TYPE(Planungsübersicht!$E205)=1),Planungsübersicht!G205," ")</f>
        <v xml:space="preserve"> </v>
      </c>
      <c r="G173" s="114" t="str">
        <f>IF(AND(Planungsübersicht!$E205&gt;1990,TYPE(Planungsübersicht!$E205)=1),Planungsübersicht!H205," ")</f>
        <v xml:space="preserve"> </v>
      </c>
      <c r="H173" s="114" t="str">
        <f>IF(AND(Planungsübersicht!$E205&gt;1990,TYPE(Planungsübersicht!$E205)=1),MAX(Planungsübersicht!I205:Z205)," ")</f>
        <v xml:space="preserve"> </v>
      </c>
    </row>
    <row r="174" spans="2:8">
      <c r="B174" s="114" t="str">
        <f>IF(AND(Planungsübersicht!$E206&gt;1990,TYPE(Planungsübersicht!$E206)=1),Planungsübersicht!C206," ")</f>
        <v xml:space="preserve"> </v>
      </c>
      <c r="C174" s="114" t="str">
        <f>IF(AND(Planungsübersicht!$E206&gt;1990,TYPE(Planungsübersicht!$E206)=1),Planungsübersicht!D206," ")</f>
        <v xml:space="preserve"> </v>
      </c>
      <c r="D174" s="114" t="str">
        <f>IF(AND(Planungsübersicht!$E206&gt;1990,TYPE(Planungsübersicht!$E206)=1),Planungsübersicht!E206," ")</f>
        <v xml:space="preserve"> </v>
      </c>
      <c r="E174" s="115" t="str">
        <f>IF(AND(Planungsübersicht!$E206&gt;1990,TYPE(Planungsübersicht!$E206)=1),Planungsübersicht!F206," ")</f>
        <v xml:space="preserve"> </v>
      </c>
      <c r="F174" s="114" t="str">
        <f>IF(AND(Planungsübersicht!$E206&gt;1990,TYPE(Planungsübersicht!$E206)=1),Planungsübersicht!G206," ")</f>
        <v xml:space="preserve"> </v>
      </c>
      <c r="G174" s="114" t="str">
        <f>IF(AND(Planungsübersicht!$E206&gt;1990,TYPE(Planungsübersicht!$E206)=1),Planungsübersicht!H206," ")</f>
        <v xml:space="preserve"> </v>
      </c>
      <c r="H174" s="114" t="str">
        <f>IF(AND(Planungsübersicht!$E206&gt;1990,TYPE(Planungsübersicht!$E206)=1),MAX(Planungsübersicht!I206:Z206)," ")</f>
        <v xml:space="preserve"> </v>
      </c>
    </row>
    <row r="175" spans="2:8">
      <c r="B175" s="114" t="str">
        <f>IF(AND(Planungsübersicht!$E207&gt;1990,TYPE(Planungsübersicht!$E207)=1),Planungsübersicht!C207," ")</f>
        <v xml:space="preserve"> </v>
      </c>
      <c r="C175" s="114" t="str">
        <f>IF(AND(Planungsübersicht!$E207&gt;1990,TYPE(Planungsübersicht!$E207)=1),Planungsübersicht!D207," ")</f>
        <v xml:space="preserve"> </v>
      </c>
      <c r="D175" s="114" t="str">
        <f>IF(AND(Planungsübersicht!$E207&gt;1990,TYPE(Planungsübersicht!$E207)=1),Planungsübersicht!E207," ")</f>
        <v xml:space="preserve"> </v>
      </c>
      <c r="E175" s="115" t="str">
        <f>IF(AND(Planungsübersicht!$E207&gt;1990,TYPE(Planungsübersicht!$E207)=1),Planungsübersicht!F207," ")</f>
        <v xml:space="preserve"> </v>
      </c>
      <c r="F175" s="114" t="str">
        <f>IF(AND(Planungsübersicht!$E207&gt;1990,TYPE(Planungsübersicht!$E207)=1),Planungsübersicht!G207," ")</f>
        <v xml:space="preserve"> </v>
      </c>
      <c r="G175" s="114" t="str">
        <f>IF(AND(Planungsübersicht!$E207&gt;1990,TYPE(Planungsübersicht!$E207)=1),Planungsübersicht!H207," ")</f>
        <v xml:space="preserve"> </v>
      </c>
      <c r="H175" s="114" t="str">
        <f>IF(AND(Planungsübersicht!$E207&gt;1990,TYPE(Planungsübersicht!$E207)=1),MAX(Planungsübersicht!I207:Z207)," ")</f>
        <v xml:space="preserve"> </v>
      </c>
    </row>
    <row r="176" spans="2:8" ht="140.25">
      <c r="B176" s="114" t="str">
        <f>IF(AND(Planungsübersicht!$E208&gt;1990,TYPE(Planungsübersicht!$E208)=1),Planungsübersicht!C208," ")</f>
        <v>E1</v>
      </c>
      <c r="C176" s="114" t="str">
        <f>IF(AND(Planungsübersicht!$E208&gt;1990,TYPE(Planungsübersicht!$E208)=1),Planungsübersicht!D208," ")</f>
        <v>UE: Versorgung durch die Landwirtschaft und Fischerei (Ökologischer Ackerbau, Bioprodukte, Obst aus dem Alten Land, Aquakultur/Überfischung)</v>
      </c>
      <c r="D176" s="114">
        <f>IF(AND(Planungsübersicht!$E208&gt;1990,TYPE(Planungsübersicht!$E208)=1),Planungsübersicht!E208," ")</f>
        <v>2020</v>
      </c>
      <c r="E176" s="115" t="str">
        <f>IF(AND(Planungsübersicht!$E208&gt;1990,TYPE(Planungsübersicht!$E208)=1),Planungsübersicht!F208," ")</f>
        <v>wird laufend umgesetzt</v>
      </c>
      <c r="F176" s="114" t="str">
        <f>IF(AND(Planungsübersicht!$E208&gt;1990,TYPE(Planungsübersicht!$E208)=1),Planungsübersicht!G208," ")</f>
        <v>Fachschaft Geographie</v>
      </c>
      <c r="G176" s="114">
        <f>IF(AND(Planungsübersicht!$E208&gt;1990,TYPE(Planungsübersicht!$E208)=1),Planungsübersicht!H208," ")</f>
        <v>0</v>
      </c>
      <c r="H176" s="114">
        <f>IF(AND(Planungsübersicht!$E208&gt;1990,TYPE(Planungsübersicht!$E208)=1),MAX(Planungsübersicht!I208:Z208)," ")</f>
        <v>0</v>
      </c>
    </row>
    <row r="177" spans="2:8">
      <c r="B177" s="114" t="str">
        <f>IF(AND(Planungsübersicht!$E209&gt;1990,TYPE(Planungsübersicht!$E209)=1),Planungsübersicht!C209," ")</f>
        <v xml:space="preserve"> </v>
      </c>
      <c r="C177" s="114" t="str">
        <f>IF(AND(Planungsübersicht!$E209&gt;1990,TYPE(Planungsübersicht!$E209)=1),Planungsübersicht!D209," ")</f>
        <v xml:space="preserve"> </v>
      </c>
      <c r="D177" s="114" t="str">
        <f>IF(AND(Planungsübersicht!$E209&gt;1990,TYPE(Planungsübersicht!$E209)=1),Planungsübersicht!E209," ")</f>
        <v xml:space="preserve"> </v>
      </c>
      <c r="E177" s="115" t="str">
        <f>IF(AND(Planungsübersicht!$E209&gt;1990,TYPE(Planungsübersicht!$E209)=1),Planungsübersicht!F209," ")</f>
        <v xml:space="preserve"> </v>
      </c>
      <c r="F177" s="114" t="str">
        <f>IF(AND(Planungsübersicht!$E209&gt;1990,TYPE(Planungsübersicht!$E209)=1),Planungsübersicht!G209," ")</f>
        <v xml:space="preserve"> </v>
      </c>
      <c r="G177" s="114" t="str">
        <f>IF(AND(Planungsübersicht!$E209&gt;1990,TYPE(Planungsübersicht!$E209)=1),Planungsübersicht!H209," ")</f>
        <v xml:space="preserve"> </v>
      </c>
      <c r="H177" s="114" t="str">
        <f>IF(AND(Planungsübersicht!$E209&gt;1990,TYPE(Planungsübersicht!$E209)=1),MAX(Planungsübersicht!I209:Z209)," ")</f>
        <v xml:space="preserve"> </v>
      </c>
    </row>
    <row r="178" spans="2:8">
      <c r="B178" s="114" t="str">
        <f>IF(AND(Planungsübersicht!$E210&gt;1990,TYPE(Planungsübersicht!$E210)=1),Planungsübersicht!C210," ")</f>
        <v xml:space="preserve"> </v>
      </c>
      <c r="C178" s="114" t="str">
        <f>IF(AND(Planungsübersicht!$E210&gt;1990,TYPE(Planungsübersicht!$E210)=1),Planungsübersicht!D210," ")</f>
        <v xml:space="preserve"> </v>
      </c>
      <c r="D178" s="114" t="str">
        <f>IF(AND(Planungsübersicht!$E210&gt;1990,TYPE(Planungsübersicht!$E210)=1),Planungsübersicht!E210," ")</f>
        <v xml:space="preserve"> </v>
      </c>
      <c r="E178" s="115" t="str">
        <f>IF(AND(Planungsübersicht!$E210&gt;1990,TYPE(Planungsübersicht!$E210)=1),Planungsübersicht!F210," ")</f>
        <v xml:space="preserve"> </v>
      </c>
      <c r="F178" s="114" t="str">
        <f>IF(AND(Planungsübersicht!$E210&gt;1990,TYPE(Planungsübersicht!$E210)=1),Planungsübersicht!G210," ")</f>
        <v xml:space="preserve"> </v>
      </c>
      <c r="G178" s="114" t="str">
        <f>IF(AND(Planungsübersicht!$E210&gt;1990,TYPE(Planungsübersicht!$E210)=1),Planungsübersicht!H210," ")</f>
        <v xml:space="preserve"> </v>
      </c>
      <c r="H178" s="114" t="str">
        <f>IF(AND(Planungsübersicht!$E210&gt;1990,TYPE(Planungsübersicht!$E210)=1),MAX(Planungsübersicht!I210:Z210)," ")</f>
        <v xml:space="preserve"> </v>
      </c>
    </row>
    <row r="179" spans="2:8">
      <c r="B179" s="114" t="str">
        <f>IF(AND(Planungsübersicht!$E211&gt;1990,TYPE(Planungsübersicht!$E211)=1),Planungsübersicht!C211," ")</f>
        <v xml:space="preserve"> </v>
      </c>
      <c r="C179" s="114" t="str">
        <f>IF(AND(Planungsübersicht!$E211&gt;1990,TYPE(Planungsübersicht!$E211)=1),Planungsübersicht!D211," ")</f>
        <v xml:space="preserve"> </v>
      </c>
      <c r="D179" s="114" t="str">
        <f>IF(AND(Planungsübersicht!$E211&gt;1990,TYPE(Planungsübersicht!$E211)=1),Planungsübersicht!E211," ")</f>
        <v xml:space="preserve"> </v>
      </c>
      <c r="E179" s="115" t="str">
        <f>IF(AND(Planungsübersicht!$E211&gt;1990,TYPE(Planungsübersicht!$E211)=1),Planungsübersicht!F211," ")</f>
        <v xml:space="preserve"> </v>
      </c>
      <c r="F179" s="114" t="str">
        <f>IF(AND(Planungsübersicht!$E211&gt;1990,TYPE(Planungsübersicht!$E211)=1),Planungsübersicht!G211," ")</f>
        <v xml:space="preserve"> </v>
      </c>
      <c r="G179" s="114" t="str">
        <f>IF(AND(Planungsübersicht!$E211&gt;1990,TYPE(Planungsübersicht!$E211)=1),Planungsübersicht!H211," ")</f>
        <v xml:space="preserve"> </v>
      </c>
      <c r="H179" s="114" t="str">
        <f>IF(AND(Planungsübersicht!$E211&gt;1990,TYPE(Planungsübersicht!$E211)=1),MAX(Planungsübersicht!I211:Z211)," ")</f>
        <v xml:space="preserve"> </v>
      </c>
    </row>
    <row r="180" spans="2:8">
      <c r="B180" s="114" t="str">
        <f>IF(AND(Planungsübersicht!$E212&gt;1990,TYPE(Planungsübersicht!$E212)=1),Planungsübersicht!C212," ")</f>
        <v xml:space="preserve"> </v>
      </c>
      <c r="C180" s="114" t="str">
        <f>IF(AND(Planungsübersicht!$E212&gt;1990,TYPE(Planungsübersicht!$E212)=1),Planungsübersicht!D212," ")</f>
        <v xml:space="preserve"> </v>
      </c>
      <c r="D180" s="114" t="str">
        <f>IF(AND(Planungsübersicht!$E212&gt;1990,TYPE(Planungsübersicht!$E212)=1),Planungsübersicht!E212," ")</f>
        <v xml:space="preserve"> </v>
      </c>
      <c r="E180" s="115" t="str">
        <f>IF(AND(Planungsübersicht!$E212&gt;1990,TYPE(Planungsübersicht!$E212)=1),Planungsübersicht!F212," ")</f>
        <v xml:space="preserve"> </v>
      </c>
      <c r="F180" s="114" t="str">
        <f>IF(AND(Planungsübersicht!$E212&gt;1990,TYPE(Planungsübersicht!$E212)=1),Planungsübersicht!G212," ")</f>
        <v xml:space="preserve"> </v>
      </c>
      <c r="G180" s="114" t="str">
        <f>IF(AND(Planungsübersicht!$E212&gt;1990,TYPE(Planungsübersicht!$E212)=1),Planungsübersicht!H212," ")</f>
        <v xml:space="preserve"> </v>
      </c>
      <c r="H180" s="114" t="str">
        <f>IF(AND(Planungsübersicht!$E212&gt;1990,TYPE(Planungsübersicht!$E212)=1),MAX(Planungsübersicht!I212:Z212)," ")</f>
        <v xml:space="preserve"> </v>
      </c>
    </row>
    <row r="181" spans="2:8">
      <c r="B181" s="114" t="str">
        <f>IF(AND(Planungsübersicht!$E213&gt;1990,TYPE(Planungsübersicht!$E213)=1),Planungsübersicht!C213," ")</f>
        <v xml:space="preserve"> </v>
      </c>
      <c r="C181" s="114" t="str">
        <f>IF(AND(Planungsübersicht!$E213&gt;1990,TYPE(Planungsübersicht!$E213)=1),Planungsübersicht!D213," ")</f>
        <v xml:space="preserve"> </v>
      </c>
      <c r="D181" s="114" t="str">
        <f>IF(AND(Planungsübersicht!$E213&gt;1990,TYPE(Planungsübersicht!$E213)=1),Planungsübersicht!E213," ")</f>
        <v xml:space="preserve"> </v>
      </c>
      <c r="E181" s="115" t="str">
        <f>IF(AND(Planungsübersicht!$E213&gt;1990,TYPE(Planungsübersicht!$E213)=1),Planungsübersicht!F213," ")</f>
        <v xml:space="preserve"> </v>
      </c>
      <c r="F181" s="114" t="str">
        <f>IF(AND(Planungsübersicht!$E213&gt;1990,TYPE(Planungsübersicht!$E213)=1),Planungsübersicht!G213," ")</f>
        <v xml:space="preserve"> </v>
      </c>
      <c r="G181" s="114" t="str">
        <f>IF(AND(Planungsübersicht!$E213&gt;1990,TYPE(Planungsübersicht!$E213)=1),Planungsübersicht!H213," ")</f>
        <v xml:space="preserve"> </v>
      </c>
      <c r="H181" s="114" t="str">
        <f>IF(AND(Planungsübersicht!$E213&gt;1990,TYPE(Planungsübersicht!$E213)=1),MAX(Planungsübersicht!I213:Z213)," ")</f>
        <v xml:space="preserve"> </v>
      </c>
    </row>
    <row r="182" spans="2:8">
      <c r="B182" s="114" t="str">
        <f>IF(AND(Planungsübersicht!$E214&gt;1990,TYPE(Planungsübersicht!$E214)=1),Planungsübersicht!C214," ")</f>
        <v xml:space="preserve"> </v>
      </c>
      <c r="C182" s="114" t="str">
        <f>IF(AND(Planungsübersicht!$E214&gt;1990,TYPE(Planungsübersicht!$E214)=1),Planungsübersicht!D214," ")</f>
        <v xml:space="preserve"> </v>
      </c>
      <c r="D182" s="114" t="str">
        <f>IF(AND(Planungsübersicht!$E214&gt;1990,TYPE(Planungsübersicht!$E214)=1),Planungsübersicht!E214," ")</f>
        <v xml:space="preserve"> </v>
      </c>
      <c r="E182" s="115" t="str">
        <f>IF(AND(Planungsübersicht!$E214&gt;1990,TYPE(Planungsübersicht!$E214)=1),Planungsübersicht!F214," ")</f>
        <v xml:space="preserve"> </v>
      </c>
      <c r="F182" s="114" t="str">
        <f>IF(AND(Planungsübersicht!$E214&gt;1990,TYPE(Planungsübersicht!$E214)=1),Planungsübersicht!G214," ")</f>
        <v xml:space="preserve"> </v>
      </c>
      <c r="G182" s="114" t="str">
        <f>IF(AND(Planungsübersicht!$E214&gt;1990,TYPE(Planungsübersicht!$E214)=1),Planungsübersicht!H214," ")</f>
        <v xml:space="preserve"> </v>
      </c>
      <c r="H182" s="114" t="str">
        <f>IF(AND(Planungsübersicht!$E214&gt;1990,TYPE(Planungsübersicht!$E214)=1),MAX(Planungsübersicht!I214:Z214)," ")</f>
        <v xml:space="preserve"> </v>
      </c>
    </row>
    <row r="183" spans="2:8">
      <c r="B183" s="114" t="str">
        <f>IF(AND(Planungsübersicht!$E215&gt;1990,TYPE(Planungsübersicht!$E215)=1),Planungsübersicht!C215," ")</f>
        <v xml:space="preserve"> </v>
      </c>
      <c r="C183" s="114" t="str">
        <f>IF(AND(Planungsübersicht!$E215&gt;1990,TYPE(Planungsübersicht!$E215)=1),Planungsübersicht!D215," ")</f>
        <v xml:space="preserve"> </v>
      </c>
      <c r="D183" s="114" t="str">
        <f>IF(AND(Planungsübersicht!$E215&gt;1990,TYPE(Planungsübersicht!$E215)=1),Planungsübersicht!E215," ")</f>
        <v xml:space="preserve"> </v>
      </c>
      <c r="E183" s="115" t="str">
        <f>IF(AND(Planungsübersicht!$E215&gt;1990,TYPE(Planungsübersicht!$E215)=1),Planungsübersicht!F215," ")</f>
        <v xml:space="preserve"> </v>
      </c>
      <c r="F183" s="114" t="str">
        <f>IF(AND(Planungsübersicht!$E215&gt;1990,TYPE(Planungsübersicht!$E215)=1),Planungsübersicht!G215," ")</f>
        <v xml:space="preserve"> </v>
      </c>
      <c r="G183" s="114" t="str">
        <f>IF(AND(Planungsübersicht!$E215&gt;1990,TYPE(Planungsübersicht!$E215)=1),Planungsübersicht!H215," ")</f>
        <v xml:space="preserve"> </v>
      </c>
      <c r="H183" s="114" t="str">
        <f>IF(AND(Planungsübersicht!$E215&gt;1990,TYPE(Planungsübersicht!$E215)=1),MAX(Planungsübersicht!I215:Z215)," ")</f>
        <v xml:space="preserve"> </v>
      </c>
    </row>
    <row r="184" spans="2:8">
      <c r="B184" s="114" t="str">
        <f>IF(AND(Planungsübersicht!$E216&gt;1990,TYPE(Planungsübersicht!$E216)=1),Planungsübersicht!C216," ")</f>
        <v xml:space="preserve"> </v>
      </c>
      <c r="C184" s="114" t="str">
        <f>IF(AND(Planungsübersicht!$E216&gt;1990,TYPE(Planungsübersicht!$E216)=1),Planungsübersicht!D216," ")</f>
        <v xml:space="preserve"> </v>
      </c>
      <c r="D184" s="114" t="str">
        <f>IF(AND(Planungsübersicht!$E216&gt;1990,TYPE(Planungsübersicht!$E216)=1),Planungsübersicht!E216," ")</f>
        <v xml:space="preserve"> </v>
      </c>
      <c r="E184" s="115" t="str">
        <f>IF(AND(Planungsübersicht!$E216&gt;1990,TYPE(Planungsübersicht!$E216)=1),Planungsübersicht!F216," ")</f>
        <v xml:space="preserve"> </v>
      </c>
      <c r="F184" s="114" t="str">
        <f>IF(AND(Planungsübersicht!$E216&gt;1990,TYPE(Planungsübersicht!$E216)=1),Planungsübersicht!G216," ")</f>
        <v xml:space="preserve"> </v>
      </c>
      <c r="G184" s="114" t="str">
        <f>IF(AND(Planungsübersicht!$E216&gt;1990,TYPE(Planungsübersicht!$E216)=1),Planungsübersicht!H216," ")</f>
        <v xml:space="preserve"> </v>
      </c>
      <c r="H184" s="114" t="str">
        <f>IF(AND(Planungsübersicht!$E216&gt;1990,TYPE(Planungsübersicht!$E216)=1),MAX(Planungsübersicht!I216:Z216)," ")</f>
        <v xml:space="preserve"> </v>
      </c>
    </row>
    <row r="185" spans="2:8">
      <c r="B185" s="114" t="str">
        <f>IF(AND(Planungsübersicht!$E217&gt;1990,TYPE(Planungsübersicht!$E217)=1),Planungsübersicht!C217," ")</f>
        <v xml:space="preserve"> </v>
      </c>
      <c r="C185" s="114" t="str">
        <f>IF(AND(Planungsübersicht!$E217&gt;1990,TYPE(Planungsübersicht!$E217)=1),Planungsübersicht!D217," ")</f>
        <v xml:space="preserve"> </v>
      </c>
      <c r="D185" s="114" t="str">
        <f>IF(AND(Planungsübersicht!$E217&gt;1990,TYPE(Planungsübersicht!$E217)=1),Planungsübersicht!E217," ")</f>
        <v xml:space="preserve"> </v>
      </c>
      <c r="E185" s="115" t="str">
        <f>IF(AND(Planungsübersicht!$E217&gt;1990,TYPE(Planungsübersicht!$E217)=1),Planungsübersicht!F217," ")</f>
        <v xml:space="preserve"> </v>
      </c>
      <c r="F185" s="114" t="str">
        <f>IF(AND(Planungsübersicht!$E217&gt;1990,TYPE(Planungsübersicht!$E217)=1),Planungsübersicht!G217," ")</f>
        <v xml:space="preserve"> </v>
      </c>
      <c r="G185" s="114" t="str">
        <f>IF(AND(Planungsübersicht!$E217&gt;1990,TYPE(Planungsübersicht!$E217)=1),Planungsübersicht!H217," ")</f>
        <v xml:space="preserve"> </v>
      </c>
      <c r="H185" s="114" t="str">
        <f>IF(AND(Planungsübersicht!$E217&gt;1990,TYPE(Planungsübersicht!$E217)=1),MAX(Planungsübersicht!I217:Z217)," ")</f>
        <v xml:space="preserve"> </v>
      </c>
    </row>
    <row r="186" spans="2:8">
      <c r="B186" s="114" t="str">
        <f>IF(AND(Planungsübersicht!$E218&gt;1990,TYPE(Planungsübersicht!$E218)=1),Planungsübersicht!C218," ")</f>
        <v xml:space="preserve"> </v>
      </c>
      <c r="C186" s="114" t="str">
        <f>IF(AND(Planungsübersicht!$E218&gt;1990,TYPE(Planungsübersicht!$E218)=1),Planungsübersicht!D218," ")</f>
        <v xml:space="preserve"> </v>
      </c>
      <c r="D186" s="114" t="str">
        <f>IF(AND(Planungsübersicht!$E218&gt;1990,TYPE(Planungsübersicht!$E218)=1),Planungsübersicht!E218," ")</f>
        <v xml:space="preserve"> </v>
      </c>
      <c r="E186" s="115" t="str">
        <f>IF(AND(Planungsübersicht!$E218&gt;1990,TYPE(Planungsübersicht!$E218)=1),Planungsübersicht!F218," ")</f>
        <v xml:space="preserve"> </v>
      </c>
      <c r="F186" s="114" t="str">
        <f>IF(AND(Planungsübersicht!$E218&gt;1990,TYPE(Planungsübersicht!$E218)=1),Planungsübersicht!G218," ")</f>
        <v xml:space="preserve"> </v>
      </c>
      <c r="G186" s="114" t="str">
        <f>IF(AND(Planungsübersicht!$E218&gt;1990,TYPE(Planungsübersicht!$E218)=1),Planungsübersicht!H218," ")</f>
        <v xml:space="preserve"> </v>
      </c>
      <c r="H186" s="114" t="str">
        <f>IF(AND(Planungsübersicht!$E218&gt;1990,TYPE(Planungsübersicht!$E218)=1),MAX(Planungsübersicht!I218:Z218)," ")</f>
        <v xml:space="preserve"> </v>
      </c>
    </row>
    <row r="187" spans="2:8">
      <c r="B187" s="114" t="str">
        <f>IF(AND(Planungsübersicht!$E219&gt;1990,TYPE(Planungsübersicht!$E219)=1),Planungsübersicht!C219," ")</f>
        <v xml:space="preserve"> </v>
      </c>
      <c r="C187" s="114" t="str">
        <f>IF(AND(Planungsübersicht!$E219&gt;1990,TYPE(Planungsübersicht!$E219)=1),Planungsübersicht!D219," ")</f>
        <v xml:space="preserve"> </v>
      </c>
      <c r="D187" s="114" t="str">
        <f>IF(AND(Planungsübersicht!$E219&gt;1990,TYPE(Planungsübersicht!$E219)=1),Planungsübersicht!E219," ")</f>
        <v xml:space="preserve"> </v>
      </c>
      <c r="E187" s="115" t="str">
        <f>IF(AND(Planungsübersicht!$E219&gt;1990,TYPE(Planungsübersicht!$E219)=1),Planungsübersicht!F219," ")</f>
        <v xml:space="preserve"> </v>
      </c>
      <c r="F187" s="114" t="str">
        <f>IF(AND(Planungsübersicht!$E219&gt;1990,TYPE(Planungsübersicht!$E219)=1),Planungsübersicht!G219," ")</f>
        <v xml:space="preserve"> </v>
      </c>
      <c r="G187" s="114" t="str">
        <f>IF(AND(Planungsübersicht!$E219&gt;1990,TYPE(Planungsübersicht!$E219)=1),Planungsübersicht!H219," ")</f>
        <v xml:space="preserve"> </v>
      </c>
      <c r="H187" s="114" t="str">
        <f>IF(AND(Planungsübersicht!$E219&gt;1990,TYPE(Planungsübersicht!$E219)=1),MAX(Planungsübersicht!I219:Z219)," ")</f>
        <v xml:space="preserve"> </v>
      </c>
    </row>
    <row r="188" spans="2:8">
      <c r="B188" s="114" t="str">
        <f>IF(AND(Planungsübersicht!$E220&gt;1990,TYPE(Planungsübersicht!$E220)=1),Planungsübersicht!C220," ")</f>
        <v xml:space="preserve"> </v>
      </c>
      <c r="C188" s="114" t="str">
        <f>IF(AND(Planungsübersicht!$E220&gt;1990,TYPE(Planungsübersicht!$E220)=1),Planungsübersicht!D220," ")</f>
        <v xml:space="preserve"> </v>
      </c>
      <c r="D188" s="114" t="str">
        <f>IF(AND(Planungsübersicht!$E220&gt;1990,TYPE(Planungsübersicht!$E220)=1),Planungsübersicht!E220," ")</f>
        <v xml:space="preserve"> </v>
      </c>
      <c r="E188" s="115" t="str">
        <f>IF(AND(Planungsübersicht!$E220&gt;1990,TYPE(Planungsübersicht!$E220)=1),Planungsübersicht!F220," ")</f>
        <v xml:space="preserve"> </v>
      </c>
      <c r="F188" s="114" t="str">
        <f>IF(AND(Planungsübersicht!$E220&gt;1990,TYPE(Planungsübersicht!$E220)=1),Planungsübersicht!G220," ")</f>
        <v xml:space="preserve"> </v>
      </c>
      <c r="G188" s="114" t="str">
        <f>IF(AND(Planungsübersicht!$E220&gt;1990,TYPE(Planungsübersicht!$E220)=1),Planungsübersicht!H220," ")</f>
        <v xml:space="preserve"> </v>
      </c>
      <c r="H188" s="114" t="str">
        <f>IF(AND(Planungsübersicht!$E220&gt;1990,TYPE(Planungsübersicht!$E220)=1),MAX(Planungsübersicht!I220:Z220)," ")</f>
        <v xml:space="preserve"> </v>
      </c>
    </row>
    <row r="189" spans="2:8">
      <c r="B189" s="114" t="str">
        <f>IF(AND(Planungsübersicht!$E221&gt;1990,TYPE(Planungsübersicht!$E221)=1),Planungsübersicht!C221," ")</f>
        <v xml:space="preserve"> </v>
      </c>
      <c r="C189" s="114" t="str">
        <f>IF(AND(Planungsübersicht!$E221&gt;1990,TYPE(Planungsübersicht!$E221)=1),Planungsübersicht!D221," ")</f>
        <v xml:space="preserve"> </v>
      </c>
      <c r="D189" s="114" t="str">
        <f>IF(AND(Planungsübersicht!$E221&gt;1990,TYPE(Planungsübersicht!$E221)=1),Planungsübersicht!E221," ")</f>
        <v xml:space="preserve"> </v>
      </c>
      <c r="E189" s="115" t="str">
        <f>IF(AND(Planungsübersicht!$E221&gt;1990,TYPE(Planungsübersicht!$E221)=1),Planungsübersicht!F221," ")</f>
        <v xml:space="preserve"> </v>
      </c>
      <c r="F189" s="114" t="str">
        <f>IF(AND(Planungsübersicht!$E221&gt;1990,TYPE(Planungsübersicht!$E221)=1),Planungsübersicht!G221," ")</f>
        <v xml:space="preserve"> </v>
      </c>
      <c r="G189" s="114" t="str">
        <f>IF(AND(Planungsübersicht!$E221&gt;1990,TYPE(Planungsübersicht!$E221)=1),Planungsübersicht!H221," ")</f>
        <v xml:space="preserve"> </v>
      </c>
      <c r="H189" s="114" t="str">
        <f>IF(AND(Planungsübersicht!$E221&gt;1990,TYPE(Planungsübersicht!$E221)=1),MAX(Planungsübersicht!I221:Z221)," ")</f>
        <v xml:space="preserve"> </v>
      </c>
    </row>
    <row r="190" spans="2:8">
      <c r="B190" s="114" t="str">
        <f>IF(AND(Planungsübersicht!$E222&gt;1990,TYPE(Planungsübersicht!$E222)=1),Planungsübersicht!C222," ")</f>
        <v xml:space="preserve"> </v>
      </c>
      <c r="C190" s="114" t="str">
        <f>IF(AND(Planungsübersicht!$E222&gt;1990,TYPE(Planungsübersicht!$E222)=1),Planungsübersicht!D222," ")</f>
        <v xml:space="preserve"> </v>
      </c>
      <c r="D190" s="114" t="str">
        <f>IF(AND(Planungsübersicht!$E222&gt;1990,TYPE(Planungsübersicht!$E222)=1),Planungsübersicht!E222," ")</f>
        <v xml:space="preserve"> </v>
      </c>
      <c r="E190" s="115" t="str">
        <f>IF(AND(Planungsübersicht!$E222&gt;1990,TYPE(Planungsübersicht!$E222)=1),Planungsübersicht!F222," ")</f>
        <v xml:space="preserve"> </v>
      </c>
      <c r="F190" s="114" t="str">
        <f>IF(AND(Planungsübersicht!$E222&gt;1990,TYPE(Planungsübersicht!$E222)=1),Planungsübersicht!G222," ")</f>
        <v xml:space="preserve"> </v>
      </c>
      <c r="G190" s="114" t="str">
        <f>IF(AND(Planungsübersicht!$E222&gt;1990,TYPE(Planungsübersicht!$E222)=1),Planungsübersicht!H222," ")</f>
        <v xml:space="preserve"> </v>
      </c>
      <c r="H190" s="114" t="str">
        <f>IF(AND(Planungsübersicht!$E222&gt;1990,TYPE(Planungsübersicht!$E222)=1),MAX(Planungsübersicht!I222:Z222)," ")</f>
        <v xml:space="preserve"> </v>
      </c>
    </row>
    <row r="191" spans="2:8">
      <c r="B191" s="114" t="str">
        <f>IF(AND(Planungsübersicht!$E223&gt;1990,TYPE(Planungsübersicht!$E223)=1),Planungsübersicht!C223," ")</f>
        <v xml:space="preserve"> </v>
      </c>
      <c r="C191" s="114" t="str">
        <f>IF(AND(Planungsübersicht!$E223&gt;1990,TYPE(Planungsübersicht!$E223)=1),Planungsübersicht!D223," ")</f>
        <v xml:space="preserve"> </v>
      </c>
      <c r="D191" s="114" t="str">
        <f>IF(AND(Planungsübersicht!$E223&gt;1990,TYPE(Planungsübersicht!$E223)=1),Planungsübersicht!E223," ")</f>
        <v xml:space="preserve"> </v>
      </c>
      <c r="E191" s="115" t="str">
        <f>IF(AND(Planungsübersicht!$E223&gt;1990,TYPE(Planungsübersicht!$E223)=1),Planungsübersicht!F223," ")</f>
        <v xml:space="preserve"> </v>
      </c>
      <c r="F191" s="114" t="str">
        <f>IF(AND(Planungsübersicht!$E223&gt;1990,TYPE(Planungsübersicht!$E223)=1),Planungsübersicht!G223," ")</f>
        <v xml:space="preserve"> </v>
      </c>
      <c r="G191" s="114" t="str">
        <f>IF(AND(Planungsübersicht!$E223&gt;1990,TYPE(Planungsübersicht!$E223)=1),Planungsübersicht!H223," ")</f>
        <v xml:space="preserve"> </v>
      </c>
      <c r="H191" s="114" t="str">
        <f>IF(AND(Planungsübersicht!$E223&gt;1990,TYPE(Planungsübersicht!$E223)=1),MAX(Planungsübersicht!I223:Z223)," ")</f>
        <v xml:space="preserve"> </v>
      </c>
    </row>
    <row r="192" spans="2:8">
      <c r="B192" s="114" t="str">
        <f>IF(AND(Planungsübersicht!$E224&gt;1990,TYPE(Planungsübersicht!$E224)=1),Planungsübersicht!C224," ")</f>
        <v xml:space="preserve"> </v>
      </c>
      <c r="C192" s="114" t="str">
        <f>IF(AND(Planungsübersicht!$E224&gt;1990,TYPE(Planungsübersicht!$E224)=1),Planungsübersicht!D224," ")</f>
        <v xml:space="preserve"> </v>
      </c>
      <c r="D192" s="114" t="str">
        <f>IF(AND(Planungsübersicht!$E224&gt;1990,TYPE(Planungsübersicht!$E224)=1),Planungsübersicht!E224," ")</f>
        <v xml:space="preserve"> </v>
      </c>
      <c r="E192" s="115" t="str">
        <f>IF(AND(Planungsübersicht!$E224&gt;1990,TYPE(Planungsübersicht!$E224)=1),Planungsübersicht!F224," ")</f>
        <v xml:space="preserve"> </v>
      </c>
      <c r="F192" s="114" t="str">
        <f>IF(AND(Planungsübersicht!$E224&gt;1990,TYPE(Planungsübersicht!$E224)=1),Planungsübersicht!G224," ")</f>
        <v xml:space="preserve"> </v>
      </c>
      <c r="G192" s="114" t="str">
        <f>IF(AND(Planungsübersicht!$E224&gt;1990,TYPE(Planungsübersicht!$E224)=1),Planungsübersicht!H224," ")</f>
        <v xml:space="preserve"> </v>
      </c>
      <c r="H192" s="114" t="str">
        <f>IF(AND(Planungsübersicht!$E224&gt;1990,TYPE(Planungsübersicht!$E224)=1),MAX(Planungsübersicht!I224:Z224)," ")</f>
        <v xml:space="preserve"> </v>
      </c>
    </row>
    <row r="193" spans="2:8">
      <c r="B193" s="114" t="str">
        <f>IF(AND(Planungsübersicht!$E225&gt;1990,TYPE(Planungsübersicht!$E225)=1),Planungsübersicht!C225," ")</f>
        <v xml:space="preserve"> </v>
      </c>
      <c r="C193" s="114" t="str">
        <f>IF(AND(Planungsübersicht!$E225&gt;1990,TYPE(Planungsübersicht!$E225)=1),Planungsübersicht!D225," ")</f>
        <v xml:space="preserve"> </v>
      </c>
      <c r="D193" s="114" t="str">
        <f>IF(AND(Planungsübersicht!$E225&gt;1990,TYPE(Planungsübersicht!$E225)=1),Planungsübersicht!E225," ")</f>
        <v xml:space="preserve"> </v>
      </c>
      <c r="E193" s="115" t="str">
        <f>IF(AND(Planungsübersicht!$E225&gt;1990,TYPE(Planungsübersicht!$E225)=1),Planungsübersicht!F225," ")</f>
        <v xml:space="preserve"> </v>
      </c>
      <c r="F193" s="114" t="str">
        <f>IF(AND(Planungsübersicht!$E225&gt;1990,TYPE(Planungsübersicht!$E225)=1),Planungsübersicht!G225," ")</f>
        <v xml:space="preserve"> </v>
      </c>
      <c r="G193" s="114" t="str">
        <f>IF(AND(Planungsübersicht!$E225&gt;1990,TYPE(Planungsübersicht!$E225)=1),Planungsübersicht!H225," ")</f>
        <v xml:space="preserve"> </v>
      </c>
      <c r="H193" s="114" t="str">
        <f>IF(AND(Planungsübersicht!$E225&gt;1990,TYPE(Planungsübersicht!$E225)=1),MAX(Planungsübersicht!I225:Z225)," ")</f>
        <v xml:space="preserve"> </v>
      </c>
    </row>
    <row r="194" spans="2:8">
      <c r="B194" s="114" t="str">
        <f>IF(AND(Planungsübersicht!$E226&gt;1990,TYPE(Planungsübersicht!$E226)=1),Planungsübersicht!C226," ")</f>
        <v xml:space="preserve"> </v>
      </c>
      <c r="C194" s="114" t="str">
        <f>IF(AND(Planungsübersicht!$E226&gt;1990,TYPE(Planungsübersicht!$E226)=1),Planungsübersicht!D226," ")</f>
        <v xml:space="preserve"> </v>
      </c>
      <c r="D194" s="114" t="str">
        <f>IF(AND(Planungsübersicht!$E226&gt;1990,TYPE(Planungsübersicht!$E226)=1),Planungsübersicht!E226," ")</f>
        <v xml:space="preserve"> </v>
      </c>
      <c r="E194" s="115" t="str">
        <f>IF(AND(Planungsübersicht!$E226&gt;1990,TYPE(Planungsübersicht!$E226)=1),Planungsübersicht!F226," ")</f>
        <v xml:space="preserve"> </v>
      </c>
      <c r="F194" s="114" t="str">
        <f>IF(AND(Planungsübersicht!$E226&gt;1990,TYPE(Planungsübersicht!$E226)=1),Planungsübersicht!G226," ")</f>
        <v xml:space="preserve"> </v>
      </c>
      <c r="G194" s="114" t="str">
        <f>IF(AND(Planungsübersicht!$E226&gt;1990,TYPE(Planungsübersicht!$E226)=1),Planungsübersicht!H226," ")</f>
        <v xml:space="preserve"> </v>
      </c>
      <c r="H194" s="114" t="str">
        <f>IF(AND(Planungsübersicht!$E226&gt;1990,TYPE(Planungsübersicht!$E226)=1),MAX(Planungsübersicht!I226:Z226)," ")</f>
        <v xml:space="preserve"> </v>
      </c>
    </row>
    <row r="195" spans="2:8">
      <c r="B195" s="114" t="str">
        <f>IF(AND(Planungsübersicht!$E227&gt;1990,TYPE(Planungsübersicht!$E227)=1),Planungsübersicht!C227," ")</f>
        <v xml:space="preserve"> </v>
      </c>
      <c r="C195" s="114" t="str">
        <f>IF(AND(Planungsübersicht!$E227&gt;1990,TYPE(Planungsübersicht!$E227)=1),Planungsübersicht!D227," ")</f>
        <v xml:space="preserve"> </v>
      </c>
      <c r="D195" s="114" t="str">
        <f>IF(AND(Planungsübersicht!$E227&gt;1990,TYPE(Planungsübersicht!$E227)=1),Planungsübersicht!E227," ")</f>
        <v xml:space="preserve"> </v>
      </c>
      <c r="E195" s="115" t="str">
        <f>IF(AND(Planungsübersicht!$E227&gt;1990,TYPE(Planungsübersicht!$E227)=1),Planungsübersicht!F227," ")</f>
        <v xml:space="preserve"> </v>
      </c>
      <c r="F195" s="114" t="str">
        <f>IF(AND(Planungsübersicht!$E227&gt;1990,TYPE(Planungsübersicht!$E227)=1),Planungsübersicht!G227," ")</f>
        <v xml:space="preserve"> </v>
      </c>
      <c r="G195" s="114" t="str">
        <f>IF(AND(Planungsübersicht!$E227&gt;1990,TYPE(Planungsübersicht!$E227)=1),Planungsübersicht!H227," ")</f>
        <v xml:space="preserve"> </v>
      </c>
      <c r="H195" s="114" t="str">
        <f>IF(AND(Planungsübersicht!$E227&gt;1990,TYPE(Planungsübersicht!$E227)=1),MAX(Planungsübersicht!I227:Z227)," ")</f>
        <v xml:space="preserve"> </v>
      </c>
    </row>
    <row r="196" spans="2:8">
      <c r="B196" s="114" t="str">
        <f>IF(AND(Planungsübersicht!$E228&gt;1990,TYPE(Planungsübersicht!$E228)=1),Planungsübersicht!C228," ")</f>
        <v xml:space="preserve"> </v>
      </c>
      <c r="C196" s="114" t="str">
        <f>IF(AND(Planungsübersicht!$E228&gt;1990,TYPE(Planungsübersicht!$E228)=1),Planungsübersicht!D228," ")</f>
        <v xml:space="preserve"> </v>
      </c>
      <c r="D196" s="114" t="str">
        <f>IF(AND(Planungsübersicht!$E228&gt;1990,TYPE(Planungsübersicht!$E228)=1),Planungsübersicht!E228," ")</f>
        <v xml:space="preserve"> </v>
      </c>
      <c r="E196" s="115" t="str">
        <f>IF(AND(Planungsübersicht!$E228&gt;1990,TYPE(Planungsübersicht!$E228)=1),Planungsübersicht!F228," ")</f>
        <v xml:space="preserve"> </v>
      </c>
      <c r="F196" s="114" t="str">
        <f>IF(AND(Planungsübersicht!$E228&gt;1990,TYPE(Planungsübersicht!$E228)=1),Planungsübersicht!G228," ")</f>
        <v xml:space="preserve"> </v>
      </c>
      <c r="G196" s="114" t="str">
        <f>IF(AND(Planungsübersicht!$E228&gt;1990,TYPE(Planungsübersicht!$E228)=1),Planungsübersicht!H228," ")</f>
        <v xml:space="preserve"> </v>
      </c>
      <c r="H196" s="114" t="str">
        <f>IF(AND(Planungsübersicht!$E228&gt;1990,TYPE(Planungsübersicht!$E228)=1),MAX(Planungsübersicht!I228:Z228)," ")</f>
        <v xml:space="preserve"> </v>
      </c>
    </row>
    <row r="197" spans="2:8">
      <c r="B197" s="114" t="str">
        <f>IF(AND(Planungsübersicht!$E229&gt;1990,TYPE(Planungsübersicht!$E229)=1),Planungsübersicht!C229," ")</f>
        <v xml:space="preserve"> </v>
      </c>
      <c r="C197" s="114" t="str">
        <f>IF(AND(Planungsübersicht!$E229&gt;1990,TYPE(Planungsübersicht!$E229)=1),Planungsübersicht!D229," ")</f>
        <v xml:space="preserve"> </v>
      </c>
      <c r="D197" s="114" t="str">
        <f>IF(AND(Planungsübersicht!$E229&gt;1990,TYPE(Planungsübersicht!$E229)=1),Planungsübersicht!E229," ")</f>
        <v xml:space="preserve"> </v>
      </c>
      <c r="E197" s="115" t="str">
        <f>IF(AND(Planungsübersicht!$E229&gt;1990,TYPE(Planungsübersicht!$E229)=1),Planungsübersicht!F229," ")</f>
        <v xml:space="preserve"> </v>
      </c>
      <c r="F197" s="114" t="str">
        <f>IF(AND(Planungsübersicht!$E229&gt;1990,TYPE(Planungsübersicht!$E229)=1),Planungsübersicht!G229," ")</f>
        <v xml:space="preserve"> </v>
      </c>
      <c r="G197" s="114" t="str">
        <f>IF(AND(Planungsübersicht!$E229&gt;1990,TYPE(Planungsübersicht!$E229)=1),Planungsübersicht!H229," ")</f>
        <v xml:space="preserve"> </v>
      </c>
      <c r="H197" s="114" t="str">
        <f>IF(AND(Planungsübersicht!$E229&gt;1990,TYPE(Planungsübersicht!$E229)=1),MAX(Planungsübersicht!I229:Z229)," ")</f>
        <v xml:space="preserve"> </v>
      </c>
    </row>
    <row r="198" spans="2:8">
      <c r="B198" s="114" t="str">
        <f>IF(AND(Planungsübersicht!$E230&gt;1990,TYPE(Planungsübersicht!$E230)=1),Planungsübersicht!C230," ")</f>
        <v xml:space="preserve"> </v>
      </c>
      <c r="C198" s="114" t="str">
        <f>IF(AND(Planungsübersicht!$E230&gt;1990,TYPE(Planungsübersicht!$E230)=1),Planungsübersicht!D230," ")</f>
        <v xml:space="preserve"> </v>
      </c>
      <c r="D198" s="114" t="str">
        <f>IF(AND(Planungsübersicht!$E230&gt;1990,TYPE(Planungsübersicht!$E230)=1),Planungsübersicht!E230," ")</f>
        <v xml:space="preserve"> </v>
      </c>
      <c r="E198" s="115" t="str">
        <f>IF(AND(Planungsübersicht!$E230&gt;1990,TYPE(Planungsübersicht!$E230)=1),Planungsübersicht!F230," ")</f>
        <v xml:space="preserve"> </v>
      </c>
      <c r="F198" s="114" t="str">
        <f>IF(AND(Planungsübersicht!$E230&gt;1990,TYPE(Planungsübersicht!$E230)=1),Planungsübersicht!G230," ")</f>
        <v xml:space="preserve"> </v>
      </c>
      <c r="G198" s="114" t="str">
        <f>IF(AND(Planungsübersicht!$E230&gt;1990,TYPE(Planungsübersicht!$E230)=1),Planungsübersicht!H230," ")</f>
        <v xml:space="preserve"> </v>
      </c>
      <c r="H198" s="114" t="str">
        <f>IF(AND(Planungsübersicht!$E230&gt;1990,TYPE(Planungsübersicht!$E230)=1),MAX(Planungsübersicht!I230:Z230)," ")</f>
        <v xml:space="preserve"> </v>
      </c>
    </row>
    <row r="199" spans="2:8">
      <c r="B199" s="114" t="str">
        <f>IF(AND(Planungsübersicht!$E231&gt;1990,TYPE(Planungsübersicht!$E231)=1),Planungsübersicht!C231," ")</f>
        <v xml:space="preserve"> </v>
      </c>
      <c r="C199" s="114" t="str">
        <f>IF(AND(Planungsübersicht!$E231&gt;1990,TYPE(Planungsübersicht!$E231)=1),Planungsübersicht!D231," ")</f>
        <v xml:space="preserve"> </v>
      </c>
      <c r="D199" s="114" t="str">
        <f>IF(AND(Planungsübersicht!$E231&gt;1990,TYPE(Planungsübersicht!$E231)=1),Planungsübersicht!E231," ")</f>
        <v xml:space="preserve"> </v>
      </c>
      <c r="E199" s="115" t="str">
        <f>IF(AND(Planungsübersicht!$E231&gt;1990,TYPE(Planungsübersicht!$E231)=1),Planungsübersicht!F231," ")</f>
        <v xml:space="preserve"> </v>
      </c>
      <c r="F199" s="114" t="str">
        <f>IF(AND(Planungsübersicht!$E231&gt;1990,TYPE(Planungsübersicht!$E231)=1),Planungsübersicht!G231," ")</f>
        <v xml:space="preserve"> </v>
      </c>
      <c r="G199" s="114" t="str">
        <f>IF(AND(Planungsübersicht!$E231&gt;1990,TYPE(Planungsübersicht!$E231)=1),Planungsübersicht!H231," ")</f>
        <v xml:space="preserve"> </v>
      </c>
      <c r="H199" s="114" t="str">
        <f>IF(AND(Planungsübersicht!$E231&gt;1990,TYPE(Planungsübersicht!$E231)=1),MAX(Planungsübersicht!I231:Z231)," ")</f>
        <v xml:space="preserve"> </v>
      </c>
    </row>
    <row r="200" spans="2:8">
      <c r="B200" s="114" t="str">
        <f>IF(AND(Planungsübersicht!$E238&gt;1990,TYPE(Planungsübersicht!$E238)=1), Planungsübersicht!C238," ")</f>
        <v xml:space="preserve"> </v>
      </c>
      <c r="C200" s="114" t="str">
        <f>IF(AND(Planungsübersicht!$E238&gt;1990,TYPE(Planungsübersicht!$E238)=1), Planungsübersicht!D238," ")</f>
        <v xml:space="preserve"> </v>
      </c>
      <c r="D200" s="114" t="str">
        <f>IF(AND(Planungsübersicht!$E238&gt;1990,TYPE(Planungsübersicht!$E238)=1), Planungsübersicht!E238," ")</f>
        <v xml:space="preserve"> </v>
      </c>
      <c r="E200" s="115" t="str">
        <f>IF(AND(Planungsübersicht!$E238&gt;1990,TYPE(Planungsübersicht!$E238)=1), Planungsübersicht!F238," ")</f>
        <v xml:space="preserve"> </v>
      </c>
      <c r="F200" s="114" t="str">
        <f>IF(AND(Planungsübersicht!$E238&gt;1990,TYPE(Planungsübersicht!$E238)=1), Planungsübersicht!G238," ")</f>
        <v xml:space="preserve"> </v>
      </c>
      <c r="G200" s="114" t="str">
        <f>IF(AND(Planungsübersicht!$E238&gt;1990,TYPE(Planungsübersicht!$E238)=1), Planungsübersicht!H238," ")</f>
        <v xml:space="preserve"> </v>
      </c>
      <c r="H200" s="114" t="str">
        <f>IF(AND(Planungsübersicht!$E238&gt;1990,TYPE(Planungsübersicht!$E238)=1), MAX(Planungsübersicht!I238:Z238)," ")</f>
        <v xml:space="preserve"> </v>
      </c>
    </row>
    <row r="201" spans="2:8">
      <c r="B201" s="114" t="str">
        <f>IF(AND(Planungsübersicht!$E239&gt;1990,TYPE(Planungsübersicht!$E239)=1),Planungsübersicht!C239," ")</f>
        <v xml:space="preserve"> </v>
      </c>
      <c r="C201" s="114" t="str">
        <f>IF(AND(Planungsübersicht!$E239&gt;1990,TYPE(Planungsübersicht!$E239)=1),Planungsübersicht!D239," ")</f>
        <v xml:space="preserve"> </v>
      </c>
      <c r="D201" s="114" t="str">
        <f>IF(AND(Planungsübersicht!$E239&gt;1990,TYPE(Planungsübersicht!$E239)=1),Planungsübersicht!E239," ")</f>
        <v xml:space="preserve"> </v>
      </c>
      <c r="E201" s="115" t="str">
        <f>IF(AND(Planungsübersicht!$E239&gt;1990,TYPE(Planungsübersicht!$E239)=1),Planungsübersicht!F239," ")</f>
        <v xml:space="preserve"> </v>
      </c>
      <c r="F201" s="114" t="str">
        <f>IF(AND(Planungsübersicht!$E239&gt;1990,TYPE(Planungsübersicht!$E239)=1),Planungsübersicht!G239," ")</f>
        <v xml:space="preserve"> </v>
      </c>
      <c r="G201" s="114" t="str">
        <f>IF(AND(Planungsübersicht!$E239&gt;1990,TYPE(Planungsübersicht!$E239)=1),Planungsübersicht!H239," ")</f>
        <v xml:space="preserve"> </v>
      </c>
      <c r="H201" s="114" t="str">
        <f>IF(AND(Planungsübersicht!$E239&gt;1990,TYPE(Planungsübersicht!$E239)=1),MAX(Planungsübersicht!I239:Z239)," ")</f>
        <v xml:space="preserve"> </v>
      </c>
    </row>
    <row r="202" spans="2:8">
      <c r="B202" s="114" t="str">
        <f>IF(AND(Planungsübersicht!$E240&gt;1990,TYPE(Planungsübersicht!$E240)=1),Planungsübersicht!C240," ")</f>
        <v xml:space="preserve"> </v>
      </c>
      <c r="C202" s="114" t="str">
        <f>IF(AND(Planungsübersicht!$E240&gt;1990,TYPE(Planungsübersicht!$E240)=1),Planungsübersicht!D240," ")</f>
        <v xml:space="preserve"> </v>
      </c>
      <c r="D202" s="114" t="str">
        <f>IF(AND(Planungsübersicht!$E240&gt;1990,TYPE(Planungsübersicht!$E240)=1),Planungsübersicht!E240," ")</f>
        <v xml:space="preserve"> </v>
      </c>
      <c r="E202" s="115" t="str">
        <f>IF(AND(Planungsübersicht!$E240&gt;1990,TYPE(Planungsübersicht!$E240)=1),Planungsübersicht!F240," ")</f>
        <v xml:space="preserve"> </v>
      </c>
      <c r="F202" s="114" t="str">
        <f>IF(AND(Planungsübersicht!$E240&gt;1990,TYPE(Planungsübersicht!$E240)=1),Planungsübersicht!G240," ")</f>
        <v xml:space="preserve"> </v>
      </c>
      <c r="G202" s="114" t="str">
        <f>IF(AND(Planungsübersicht!$E240&gt;1990,TYPE(Planungsübersicht!$E240)=1),Planungsübersicht!H240," ")</f>
        <v xml:space="preserve"> </v>
      </c>
      <c r="H202" s="114" t="str">
        <f>IF(AND(Planungsübersicht!$E240&gt;1990,TYPE(Planungsübersicht!$E240)=1),MAX(Planungsübersicht!I240:Z240)," ")</f>
        <v xml:space="preserve"> </v>
      </c>
    </row>
    <row r="203" spans="2:8">
      <c r="B203" s="114" t="str">
        <f>IF(AND(Planungsübersicht!$E241&gt;1990,TYPE(Planungsübersicht!$E241)=1),Planungsübersicht!C241," ")</f>
        <v xml:space="preserve"> </v>
      </c>
      <c r="C203" s="114" t="str">
        <f>IF(AND(Planungsübersicht!$E241&gt;1990,TYPE(Planungsübersicht!$E241)=1),Planungsübersicht!D241," ")</f>
        <v xml:space="preserve"> </v>
      </c>
      <c r="D203" s="114" t="str">
        <f>IF(AND(Planungsübersicht!$E241&gt;1990,TYPE(Planungsübersicht!$E241)=1),Planungsübersicht!E241," ")</f>
        <v xml:space="preserve"> </v>
      </c>
      <c r="E203" s="115" t="str">
        <f>IF(AND(Planungsübersicht!$E241&gt;1990,TYPE(Planungsübersicht!$E241)=1),Planungsübersicht!F241," ")</f>
        <v xml:space="preserve"> </v>
      </c>
      <c r="F203" s="114" t="str">
        <f>IF(AND(Planungsübersicht!$E241&gt;1990,TYPE(Planungsübersicht!$E241)=1),Planungsübersicht!G241," ")</f>
        <v xml:space="preserve"> </v>
      </c>
      <c r="G203" s="114" t="str">
        <f>IF(AND(Planungsübersicht!$E241&gt;1990,TYPE(Planungsübersicht!$E241)=1),Planungsübersicht!H241," ")</f>
        <v xml:space="preserve"> </v>
      </c>
      <c r="H203" s="114" t="str">
        <f>IF(AND(Planungsübersicht!$E241&gt;1990,TYPE(Planungsübersicht!$E241)=1),MAX(Planungsübersicht!I241:Z241)," ")</f>
        <v xml:space="preserve"> </v>
      </c>
    </row>
    <row r="204" spans="2:8">
      <c r="B204" s="114" t="str">
        <f>IF(AND(Planungsübersicht!$E242&gt;1990,TYPE(Planungsübersicht!$E242)=1),Planungsübersicht!C242," ")</f>
        <v xml:space="preserve"> </v>
      </c>
      <c r="C204" s="114" t="str">
        <f>IF(AND(Planungsübersicht!$E242&gt;1990,TYPE(Planungsübersicht!$E242)=1),Planungsübersicht!D242," ")</f>
        <v xml:space="preserve"> </v>
      </c>
      <c r="D204" s="114" t="str">
        <f>IF(AND(Planungsübersicht!$E242&gt;1990,TYPE(Planungsübersicht!$E242)=1),Planungsübersicht!E242," ")</f>
        <v xml:space="preserve"> </v>
      </c>
      <c r="E204" s="115" t="str">
        <f>IF(AND(Planungsübersicht!$E242&gt;1990,TYPE(Planungsübersicht!$E242)=1),Planungsübersicht!F242," ")</f>
        <v xml:space="preserve"> </v>
      </c>
      <c r="F204" s="114" t="str">
        <f>IF(AND(Planungsübersicht!$E242&gt;1990,TYPE(Planungsübersicht!$E242)=1),Planungsübersicht!G242," ")</f>
        <v xml:space="preserve"> </v>
      </c>
      <c r="G204" s="114" t="str">
        <f>IF(AND(Planungsübersicht!$E242&gt;1990,TYPE(Planungsübersicht!$E242)=1),Planungsübersicht!H242," ")</f>
        <v xml:space="preserve"> </v>
      </c>
      <c r="H204" s="114" t="str">
        <f>IF(AND(Planungsübersicht!$E242&gt;1990,TYPE(Planungsübersicht!$E242)=1),MAX(Planungsübersicht!I242:Z242)," ")</f>
        <v xml:space="preserve"> </v>
      </c>
    </row>
    <row r="205" spans="2:8">
      <c r="B205" s="114" t="str">
        <f>IF(AND(Planungsübersicht!$E243&gt;1990,TYPE(Planungsübersicht!$E243)=1),Planungsübersicht!C243," ")</f>
        <v xml:space="preserve"> </v>
      </c>
      <c r="C205" s="114" t="str">
        <f>IF(AND(Planungsübersicht!$E243&gt;1990,TYPE(Planungsübersicht!$E243)=1),Planungsübersicht!D243," ")</f>
        <v xml:space="preserve"> </v>
      </c>
      <c r="D205" s="114" t="str">
        <f>IF(AND(Planungsübersicht!$E243&gt;1990,TYPE(Planungsübersicht!$E243)=1),Planungsübersicht!E243," ")</f>
        <v xml:space="preserve"> </v>
      </c>
      <c r="E205" s="115" t="str">
        <f>IF(AND(Planungsübersicht!$E243&gt;1990,TYPE(Planungsübersicht!$E243)=1),Planungsübersicht!F243," ")</f>
        <v xml:space="preserve"> </v>
      </c>
      <c r="F205" s="114" t="str">
        <f>IF(AND(Planungsübersicht!$E243&gt;1990,TYPE(Planungsübersicht!$E243)=1),Planungsübersicht!G243," ")</f>
        <v xml:space="preserve"> </v>
      </c>
      <c r="G205" s="114" t="str">
        <f>IF(AND(Planungsübersicht!$E243&gt;1990,TYPE(Planungsübersicht!$E243)=1),Planungsübersicht!H243," ")</f>
        <v xml:space="preserve"> </v>
      </c>
      <c r="H205" s="114" t="str">
        <f>IF(AND(Planungsübersicht!$E243&gt;1990,TYPE(Planungsübersicht!$E243)=1),MAX(Planungsübersicht!I243:Z243)," ")</f>
        <v xml:space="preserve"> </v>
      </c>
    </row>
    <row r="206" spans="2:8" ht="38.25">
      <c r="B206" s="114" t="str">
        <f>IF(AND(Planungsübersicht!$E244&gt;1990,TYPE(Planungsübersicht!$E244)=1),Planungsübersicht!C244," ")</f>
        <v>M1</v>
      </c>
      <c r="C206" s="114" t="str">
        <f>IF(AND(Planungsübersicht!$E244&gt;1990,TYPE(Planungsübersicht!$E244)=1),Planungsübersicht!D244," ")</f>
        <v>Teilnahme am Wettbewerb "Stadtradeln"</v>
      </c>
      <c r="D206" s="114">
        <f>IF(AND(Planungsübersicht!$E244&gt;1990,TYPE(Planungsübersicht!$E244)=1),Planungsübersicht!E244," ")</f>
        <v>2022</v>
      </c>
      <c r="E206" s="115" t="str">
        <f>IF(AND(Planungsübersicht!$E244&gt;1990,TYPE(Planungsübersicht!$E244)=1),Planungsübersicht!F244," ")</f>
        <v>wird laufend umgesetzt</v>
      </c>
      <c r="F206" s="114" t="str">
        <f>IF(AND(Planungsübersicht!$E244&gt;1990,TYPE(Planungsübersicht!$E244)=1),Planungsübersicht!G244," ")</f>
        <v>Herr Kast</v>
      </c>
      <c r="G206" s="114" t="str">
        <f>IF(AND(Planungsübersicht!$E244&gt;1990,TYPE(Planungsübersicht!$E244)=1),Planungsübersicht!H244," ")</f>
        <v>Herr Kast</v>
      </c>
      <c r="H206" s="114">
        <f>IF(AND(Planungsübersicht!$E244&gt;1990,TYPE(Planungsübersicht!$E244)=1),MAX(Planungsübersicht!I244:Z244)," ")</f>
        <v>0</v>
      </c>
    </row>
    <row r="207" spans="2:8">
      <c r="B207" s="114" t="str">
        <f>IF(AND(Planungsübersicht!$E245&gt;1990,TYPE(Planungsübersicht!$E245)=1),Planungsübersicht!C245," ")</f>
        <v xml:space="preserve"> </v>
      </c>
      <c r="C207" s="114" t="str">
        <f>IF(AND(Planungsübersicht!$E245&gt;1990,TYPE(Planungsübersicht!$E245)=1),Planungsübersicht!D245," ")</f>
        <v xml:space="preserve"> </v>
      </c>
      <c r="D207" s="114" t="str">
        <f>IF(AND(Planungsübersicht!$E245&gt;1990,TYPE(Planungsübersicht!$E245)=1),Planungsübersicht!E245," ")</f>
        <v xml:space="preserve"> </v>
      </c>
      <c r="E207" s="115" t="str">
        <f>IF(AND(Planungsübersicht!$E245&gt;1990,TYPE(Planungsübersicht!$E245)=1),Planungsübersicht!F245," ")</f>
        <v xml:space="preserve"> </v>
      </c>
      <c r="F207" s="114" t="str">
        <f>IF(AND(Planungsübersicht!$E245&gt;1990,TYPE(Planungsübersicht!$E245)=1),Planungsübersicht!G245," ")</f>
        <v xml:space="preserve"> </v>
      </c>
      <c r="G207" s="114" t="str">
        <f>IF(AND(Planungsübersicht!$E245&gt;1990,TYPE(Planungsübersicht!$E245)=1),Planungsübersicht!H245," ")</f>
        <v xml:space="preserve"> </v>
      </c>
      <c r="H207" s="114" t="str">
        <f>IF(AND(Planungsübersicht!$E245&gt;1990,TYPE(Planungsübersicht!$E245)=1),MAX(Planungsübersicht!I245:Z245)," ")</f>
        <v xml:space="preserve"> </v>
      </c>
    </row>
    <row r="208" spans="2:8" ht="76.5">
      <c r="B208" s="114" t="str">
        <f>IF(AND(Planungsübersicht!$E246&gt;1990,TYPE(Planungsübersicht!$E246)=1),Planungsübersicht!C246," ")</f>
        <v>M2</v>
      </c>
      <c r="C208" s="114" t="str">
        <f>IF(AND(Planungsübersicht!$E246&gt;1990,TYPE(Planungsübersicht!$E246)=1),Planungsübersicht!D246," ")</f>
        <v>Schulwegskizze anfertigen zu Beginn der Klasse 5 (Thema: Mobilität und Orientierung)</v>
      </c>
      <c r="D208" s="114">
        <f>IF(AND(Planungsübersicht!$E246&gt;1990,TYPE(Planungsübersicht!$E246)=1),Planungsübersicht!E246," ")</f>
        <v>2020</v>
      </c>
      <c r="E208" s="115" t="str">
        <f>IF(AND(Planungsübersicht!$E246&gt;1990,TYPE(Planungsübersicht!$E246)=1),Planungsübersicht!F246," ")</f>
        <v>wird laufend umgesetzt</v>
      </c>
      <c r="F208" s="114" t="str">
        <f>IF(AND(Planungsübersicht!$E246&gt;1990,TYPE(Planungsübersicht!$E246)=1),Planungsübersicht!G246," ")</f>
        <v>Fachschaft Geographie</v>
      </c>
      <c r="G208" s="114" t="str">
        <f>IF(AND(Planungsübersicht!$E246&gt;1990,TYPE(Planungsübersicht!$E246)=1),Planungsübersicht!H246," ")</f>
        <v>Fachschaft Geographie, Jhg. 5</v>
      </c>
      <c r="H208" s="114">
        <f>IF(AND(Planungsübersicht!$E246&gt;1990,TYPE(Planungsübersicht!$E246)=1),MAX(Planungsübersicht!I246:Z246)," ")</f>
        <v>0</v>
      </c>
    </row>
    <row r="209" spans="2:8">
      <c r="B209" s="114" t="str">
        <f>IF(AND(Planungsübersicht!$E247&gt;1990,TYPE(Planungsübersicht!$E247)=1),Planungsübersicht!C247," ")</f>
        <v xml:space="preserve"> </v>
      </c>
      <c r="C209" s="114" t="str">
        <f>IF(AND(Planungsübersicht!$E247&gt;1990,TYPE(Planungsübersicht!$E247)=1),Planungsübersicht!D247," ")</f>
        <v xml:space="preserve"> </v>
      </c>
      <c r="D209" s="114" t="str">
        <f>IF(AND(Planungsübersicht!$E247&gt;1990,TYPE(Planungsübersicht!$E247)=1),Planungsübersicht!E247," ")</f>
        <v xml:space="preserve"> </v>
      </c>
      <c r="E209" s="115" t="str">
        <f>IF(AND(Planungsübersicht!$E247&gt;1990,TYPE(Planungsübersicht!$E247)=1),Planungsübersicht!F247," ")</f>
        <v xml:space="preserve"> </v>
      </c>
      <c r="F209" s="114" t="str">
        <f>IF(AND(Planungsübersicht!$E247&gt;1990,TYPE(Planungsübersicht!$E247)=1),Planungsübersicht!G247," ")</f>
        <v xml:space="preserve"> </v>
      </c>
      <c r="G209" s="114" t="str">
        <f>IF(AND(Planungsübersicht!$E247&gt;1990,TYPE(Planungsübersicht!$E247)=1),Planungsübersicht!H247," ")</f>
        <v xml:space="preserve"> </v>
      </c>
      <c r="H209" s="114" t="str">
        <f>IF(AND(Planungsübersicht!$E247&gt;1990,TYPE(Planungsübersicht!$E247)=1),MAX(Planungsübersicht!I247:Z247)," ")</f>
        <v xml:space="preserve"> </v>
      </c>
    </row>
    <row r="210" spans="2:8" ht="63.75">
      <c r="B210" s="114" t="str">
        <f>IF(AND(Planungsübersicht!$E248&gt;1990,TYPE(Planungsübersicht!$E248)=1),Planungsübersicht!C248," ")</f>
        <v>M3</v>
      </c>
      <c r="C210" s="114" t="str">
        <f>IF(AND(Planungsübersicht!$E248&gt;1990,TYPE(Planungsübersicht!$E248)=1),Planungsübersicht!D248," ")</f>
        <v>UE: Hamburg - ÖPNV, eine Alternative zum Auto (Velorouten, Stadtrad, ÖPNV)</v>
      </c>
      <c r="D210" s="114">
        <f>IF(AND(Planungsübersicht!$E248&gt;1990,TYPE(Planungsübersicht!$E248)=1),Planungsübersicht!E248," ")</f>
        <v>2020</v>
      </c>
      <c r="E210" s="115" t="str">
        <f>IF(AND(Planungsübersicht!$E248&gt;1990,TYPE(Planungsübersicht!$E248)=1),Planungsübersicht!F248," ")</f>
        <v>wird laufend umgesetzt</v>
      </c>
      <c r="F210" s="114" t="str">
        <f>IF(AND(Planungsübersicht!$E248&gt;1990,TYPE(Planungsübersicht!$E248)=1),Planungsübersicht!G248," ")</f>
        <v>Fachschaft Geographie</v>
      </c>
      <c r="G210" s="114" t="str">
        <f>IF(AND(Planungsübersicht!$E248&gt;1990,TYPE(Planungsübersicht!$E248)=1),Planungsübersicht!H248," ")</f>
        <v>Fachschaft Geographie, Jhg. 5</v>
      </c>
      <c r="H210" s="114">
        <f>IF(AND(Planungsübersicht!$E248&gt;1990,TYPE(Planungsübersicht!$E248)=1),MAX(Planungsübersicht!I248:Z248)," ")</f>
        <v>0</v>
      </c>
    </row>
    <row r="211" spans="2:8">
      <c r="B211" s="114" t="str">
        <f>IF(AND(Planungsübersicht!$E249&gt;1990,TYPE(Planungsübersicht!$E249)=1),Planungsübersicht!C249," ")</f>
        <v xml:space="preserve"> </v>
      </c>
      <c r="C211" s="114" t="str">
        <f>IF(AND(Planungsübersicht!$E249&gt;1990,TYPE(Planungsübersicht!$E249)=1),Planungsübersicht!D249," ")</f>
        <v xml:space="preserve"> </v>
      </c>
      <c r="D211" s="114" t="str">
        <f>IF(AND(Planungsübersicht!$E249&gt;1990,TYPE(Planungsübersicht!$E249)=1),Planungsübersicht!E249," ")</f>
        <v xml:space="preserve"> </v>
      </c>
      <c r="E211" s="115" t="str">
        <f>IF(AND(Planungsübersicht!$E249&gt;1990,TYPE(Planungsübersicht!$E249)=1),Planungsübersicht!F249," ")</f>
        <v xml:space="preserve"> </v>
      </c>
      <c r="F211" s="114" t="str">
        <f>IF(AND(Planungsübersicht!$E249&gt;1990,TYPE(Planungsübersicht!$E249)=1),Planungsübersicht!G249," ")</f>
        <v xml:space="preserve"> </v>
      </c>
      <c r="G211" s="114" t="str">
        <f>IF(AND(Planungsübersicht!$E249&gt;1990,TYPE(Planungsübersicht!$E249)=1),Planungsübersicht!H249," ")</f>
        <v xml:space="preserve"> </v>
      </c>
      <c r="H211" s="114" t="str">
        <f>IF(AND(Planungsübersicht!$E249&gt;1990,TYPE(Planungsübersicht!$E249)=1),MAX(Planungsübersicht!I249:Z249)," ")</f>
        <v xml:space="preserve"> </v>
      </c>
    </row>
    <row r="212" spans="2:8">
      <c r="B212" s="114" t="str">
        <f>IF(AND(Planungsübersicht!$E250&gt;1990,TYPE(Planungsübersicht!$E250)=1),Planungsübersicht!C250," ")</f>
        <v xml:space="preserve"> </v>
      </c>
      <c r="C212" s="114" t="str">
        <f>IF(AND(Planungsübersicht!$E250&gt;1990,TYPE(Planungsübersicht!$E250)=1),Planungsübersicht!D250," ")</f>
        <v xml:space="preserve"> </v>
      </c>
      <c r="D212" s="114" t="str">
        <f>IF(AND(Planungsübersicht!$E250&gt;1990,TYPE(Planungsübersicht!$E250)=1),Planungsübersicht!E250," ")</f>
        <v xml:space="preserve"> </v>
      </c>
      <c r="E212" s="115" t="str">
        <f>IF(AND(Planungsübersicht!$E250&gt;1990,TYPE(Planungsübersicht!$E250)=1),Planungsübersicht!F250," ")</f>
        <v xml:space="preserve"> </v>
      </c>
      <c r="F212" s="114" t="str">
        <f>IF(AND(Planungsübersicht!$E250&gt;1990,TYPE(Planungsübersicht!$E250)=1),Planungsübersicht!G250," ")</f>
        <v xml:space="preserve"> </v>
      </c>
      <c r="G212" s="114" t="str">
        <f>IF(AND(Planungsübersicht!$E250&gt;1990,TYPE(Planungsübersicht!$E250)=1),Planungsübersicht!H250," ")</f>
        <v xml:space="preserve"> </v>
      </c>
      <c r="H212" s="114" t="str">
        <f>IF(AND(Planungsübersicht!$E250&gt;1990,TYPE(Planungsübersicht!$E250)=1),MAX(Planungsübersicht!I250:Z250)," ")</f>
        <v xml:space="preserve"> </v>
      </c>
    </row>
    <row r="213" spans="2:8">
      <c r="B213" s="114" t="str">
        <f>IF(AND(Planungsübersicht!$E251&gt;1990,TYPE(Planungsübersicht!$E251)=1),Planungsübersicht!C251," ")</f>
        <v xml:space="preserve"> </v>
      </c>
      <c r="C213" s="114" t="str">
        <f>IF(AND(Planungsübersicht!$E251&gt;1990,TYPE(Planungsübersicht!$E251)=1),Planungsübersicht!D251," ")</f>
        <v xml:space="preserve"> </v>
      </c>
      <c r="D213" s="114" t="str">
        <f>IF(AND(Planungsübersicht!$E251&gt;1990,TYPE(Planungsübersicht!$E251)=1),Planungsübersicht!E251," ")</f>
        <v xml:space="preserve"> </v>
      </c>
      <c r="E213" s="115" t="str">
        <f>IF(AND(Planungsübersicht!$E251&gt;1990,TYPE(Planungsübersicht!$E251)=1),Planungsübersicht!F251," ")</f>
        <v xml:space="preserve"> </v>
      </c>
      <c r="F213" s="114" t="str">
        <f>IF(AND(Planungsübersicht!$E251&gt;1990,TYPE(Planungsübersicht!$E251)=1),Planungsübersicht!G251," ")</f>
        <v xml:space="preserve"> </v>
      </c>
      <c r="G213" s="114" t="str">
        <f>IF(AND(Planungsübersicht!$E251&gt;1990,TYPE(Planungsübersicht!$E251)=1),Planungsübersicht!H251," ")</f>
        <v xml:space="preserve"> </v>
      </c>
      <c r="H213" s="114" t="str">
        <f>IF(AND(Planungsübersicht!$E251&gt;1990,TYPE(Planungsübersicht!$E251)=1),MAX(Planungsübersicht!I251:Z251)," ")</f>
        <v xml:space="preserve"> </v>
      </c>
    </row>
    <row r="214" spans="2:8">
      <c r="B214" s="114" t="str">
        <f>IF(AND(Planungsübersicht!$E252&gt;1990,TYPE(Planungsübersicht!$E252)=1),Planungsübersicht!C252," ")</f>
        <v xml:space="preserve"> </v>
      </c>
      <c r="C214" s="114" t="str">
        <f>IF(AND(Planungsübersicht!$E252&gt;1990,TYPE(Planungsübersicht!$E252)=1),Planungsübersicht!D252," ")</f>
        <v xml:space="preserve"> </v>
      </c>
      <c r="D214" s="114" t="str">
        <f>IF(AND(Planungsübersicht!$E252&gt;1990,TYPE(Planungsübersicht!$E252)=1),Planungsübersicht!E252," ")</f>
        <v xml:space="preserve"> </v>
      </c>
      <c r="E214" s="115" t="str">
        <f>IF(AND(Planungsübersicht!$E252&gt;1990,TYPE(Planungsübersicht!$E252)=1),Planungsübersicht!F252," ")</f>
        <v xml:space="preserve"> </v>
      </c>
      <c r="F214" s="114" t="str">
        <f>IF(AND(Planungsübersicht!$E252&gt;1990,TYPE(Planungsübersicht!$E252)=1),Planungsübersicht!G252," ")</f>
        <v xml:space="preserve"> </v>
      </c>
      <c r="G214" s="114" t="str">
        <f>IF(AND(Planungsübersicht!$E252&gt;1990,TYPE(Planungsübersicht!$E252)=1),Planungsübersicht!H252," ")</f>
        <v xml:space="preserve"> </v>
      </c>
      <c r="H214" s="114" t="str">
        <f>IF(AND(Planungsübersicht!$E252&gt;1990,TYPE(Planungsübersicht!$E252)=1),MAX(Planungsübersicht!I252:Z252)," ")</f>
        <v xml:space="preserve"> </v>
      </c>
    </row>
    <row r="215" spans="2:8">
      <c r="B215" s="114" t="str">
        <f>IF(AND(Planungsübersicht!$E253&gt;1990,TYPE(Planungsübersicht!$E253)=1),Planungsübersicht!C253," ")</f>
        <v xml:space="preserve"> </v>
      </c>
      <c r="C215" s="114" t="str">
        <f>IF(AND(Planungsübersicht!$E253&gt;1990,TYPE(Planungsübersicht!$E253)=1),Planungsübersicht!D253," ")</f>
        <v xml:space="preserve"> </v>
      </c>
      <c r="D215" s="114" t="str">
        <f>IF(AND(Planungsübersicht!$E253&gt;1990,TYPE(Planungsübersicht!$E253)=1),Planungsübersicht!E253," ")</f>
        <v xml:space="preserve"> </v>
      </c>
      <c r="E215" s="115" t="str">
        <f>IF(AND(Planungsübersicht!$E253&gt;1990,TYPE(Planungsübersicht!$E253)=1),Planungsübersicht!F253," ")</f>
        <v xml:space="preserve"> </v>
      </c>
      <c r="F215" s="114" t="str">
        <f>IF(AND(Planungsübersicht!$E253&gt;1990,TYPE(Planungsübersicht!$E253)=1),Planungsübersicht!G253," ")</f>
        <v xml:space="preserve"> </v>
      </c>
      <c r="G215" s="114" t="str">
        <f>IF(AND(Planungsübersicht!$E253&gt;1990,TYPE(Planungsübersicht!$E253)=1),Planungsübersicht!H253," ")</f>
        <v xml:space="preserve"> </v>
      </c>
      <c r="H215" s="114" t="str">
        <f>IF(AND(Planungsübersicht!$E253&gt;1990,TYPE(Planungsübersicht!$E253)=1),MAX(Planungsübersicht!I253:Z253)," ")</f>
        <v xml:space="preserve"> </v>
      </c>
    </row>
    <row r="216" spans="2:8">
      <c r="B216" s="114" t="str">
        <f>IF(AND(Planungsübersicht!$E254&gt;1990,TYPE(Planungsübersicht!$E254)=1),Planungsübersicht!C254," ")</f>
        <v xml:space="preserve"> </v>
      </c>
      <c r="C216" s="114" t="str">
        <f>IF(AND(Planungsübersicht!$E254&gt;1990,TYPE(Planungsübersicht!$E254)=1),Planungsübersicht!D254," ")</f>
        <v xml:space="preserve"> </v>
      </c>
      <c r="D216" s="114" t="str">
        <f>IF(AND(Planungsübersicht!$E254&gt;1990,TYPE(Planungsübersicht!$E254)=1),Planungsübersicht!E254," ")</f>
        <v xml:space="preserve"> </v>
      </c>
      <c r="E216" s="115" t="str">
        <f>IF(AND(Planungsübersicht!$E254&gt;1990,TYPE(Planungsübersicht!$E254)=1),Planungsübersicht!F254," ")</f>
        <v xml:space="preserve"> </v>
      </c>
      <c r="F216" s="114" t="str">
        <f>IF(AND(Planungsübersicht!$E254&gt;1990,TYPE(Planungsübersicht!$E254)=1),Planungsübersicht!G254," ")</f>
        <v xml:space="preserve"> </v>
      </c>
      <c r="G216" s="114" t="str">
        <f>IF(AND(Planungsübersicht!$E254&gt;1990,TYPE(Planungsübersicht!$E254)=1),Planungsübersicht!H254," ")</f>
        <v xml:space="preserve"> </v>
      </c>
      <c r="H216" s="114" t="str">
        <f>IF(AND(Planungsübersicht!$E254&gt;1990,TYPE(Planungsübersicht!$E254)=1),MAX(Planungsübersicht!I254:Z254)," ")</f>
        <v xml:space="preserve"> </v>
      </c>
    </row>
    <row r="217" spans="2:8">
      <c r="B217" s="114" t="str">
        <f>IF(AND(Planungsübersicht!$E255&gt;1990,TYPE(Planungsübersicht!$E255)=1),Planungsübersicht!C255," ")</f>
        <v xml:space="preserve"> </v>
      </c>
      <c r="C217" s="114" t="str">
        <f>IF(AND(Planungsübersicht!$E255&gt;1990,TYPE(Planungsübersicht!$E255)=1),Planungsübersicht!D255," ")</f>
        <v xml:space="preserve"> </v>
      </c>
      <c r="D217" s="114" t="str">
        <f>IF(AND(Planungsübersicht!$E255&gt;1990,TYPE(Planungsübersicht!$E255)=1),Planungsübersicht!E255," ")</f>
        <v xml:space="preserve"> </v>
      </c>
      <c r="E217" s="115" t="str">
        <f>IF(AND(Planungsübersicht!$E255&gt;1990,TYPE(Planungsübersicht!$E255)=1),Planungsübersicht!F255," ")</f>
        <v xml:space="preserve"> </v>
      </c>
      <c r="F217" s="114" t="str">
        <f>IF(AND(Planungsübersicht!$E255&gt;1990,TYPE(Planungsübersicht!$E255)=1),Planungsübersicht!G255," ")</f>
        <v xml:space="preserve"> </v>
      </c>
      <c r="G217" s="114" t="str">
        <f>IF(AND(Planungsübersicht!$E255&gt;1990,TYPE(Planungsübersicht!$E255)=1),Planungsübersicht!H255," ")</f>
        <v xml:space="preserve"> </v>
      </c>
      <c r="H217" s="114" t="str">
        <f>IF(AND(Planungsübersicht!$E255&gt;1990,TYPE(Planungsübersicht!$E255)=1),MAX(Planungsübersicht!I255:Z255)," ")</f>
        <v xml:space="preserve"> </v>
      </c>
    </row>
    <row r="218" spans="2:8">
      <c r="B218" s="114" t="str">
        <f>IF(AND(Planungsübersicht!$E256&gt;1990,TYPE(Planungsübersicht!$E256)=1),Planungsübersicht!C256," ")</f>
        <v xml:space="preserve"> </v>
      </c>
      <c r="C218" s="114" t="str">
        <f>IF(AND(Planungsübersicht!$E256&gt;1990,TYPE(Planungsübersicht!$E256)=1),Planungsübersicht!D256," ")</f>
        <v xml:space="preserve"> </v>
      </c>
      <c r="D218" s="114" t="str">
        <f>IF(AND(Planungsübersicht!$E256&gt;1990,TYPE(Planungsübersicht!$E256)=1),Planungsübersicht!E256," ")</f>
        <v xml:space="preserve"> </v>
      </c>
      <c r="E218" s="115" t="str">
        <f>IF(AND(Planungsübersicht!$E256&gt;1990,TYPE(Planungsübersicht!$E256)=1),Planungsübersicht!F256," ")</f>
        <v xml:space="preserve"> </v>
      </c>
      <c r="F218" s="114" t="str">
        <f>IF(AND(Planungsübersicht!$E256&gt;1990,TYPE(Planungsübersicht!$E256)=1),Planungsübersicht!G256," ")</f>
        <v xml:space="preserve"> </v>
      </c>
      <c r="G218" s="114" t="str">
        <f>IF(AND(Planungsübersicht!$E256&gt;1990,TYPE(Planungsübersicht!$E256)=1),Planungsübersicht!H256," ")</f>
        <v xml:space="preserve"> </v>
      </c>
      <c r="H218" s="114" t="str">
        <f>IF(AND(Planungsübersicht!$E256&gt;1990,TYPE(Planungsübersicht!$E256)=1),MAX(Planungsübersicht!I256:Z256)," ")</f>
        <v xml:space="preserve"> </v>
      </c>
    </row>
    <row r="219" spans="2:8">
      <c r="B219" s="114" t="str">
        <f>IF(AND(Planungsübersicht!$E257&gt;1990,TYPE(Planungsübersicht!$E257)=1),Planungsübersicht!C257," ")</f>
        <v xml:space="preserve"> </v>
      </c>
      <c r="C219" s="114" t="str">
        <f>IF(AND(Planungsübersicht!$E257&gt;1990,TYPE(Planungsübersicht!$E257)=1),Planungsübersicht!D257," ")</f>
        <v xml:space="preserve"> </v>
      </c>
      <c r="D219" s="114" t="str">
        <f>IF(AND(Planungsübersicht!$E257&gt;1990,TYPE(Planungsübersicht!$E257)=1),Planungsübersicht!E257," ")</f>
        <v xml:space="preserve"> </v>
      </c>
      <c r="E219" s="115" t="str">
        <f>IF(AND(Planungsübersicht!$E257&gt;1990,TYPE(Planungsübersicht!$E257)=1),Planungsübersicht!F257," ")</f>
        <v xml:space="preserve"> </v>
      </c>
      <c r="F219" s="114" t="str">
        <f>IF(AND(Planungsübersicht!$E257&gt;1990,TYPE(Planungsübersicht!$E257)=1),Planungsübersicht!G257," ")</f>
        <v xml:space="preserve"> </v>
      </c>
      <c r="G219" s="114" t="str">
        <f>IF(AND(Planungsübersicht!$E257&gt;1990,TYPE(Planungsübersicht!$E257)=1),Planungsübersicht!H257," ")</f>
        <v xml:space="preserve"> </v>
      </c>
      <c r="H219" s="114" t="str">
        <f>IF(AND(Planungsübersicht!$E257&gt;1990,TYPE(Planungsübersicht!$E257)=1),MAX(Planungsübersicht!I257:Z257)," ")</f>
        <v xml:space="preserve"> </v>
      </c>
    </row>
    <row r="220" spans="2:8">
      <c r="B220" s="114" t="str">
        <f>IF(AND(Planungsübersicht!$E258&gt;1990,TYPE(Planungsübersicht!$E258)=1),Planungsübersicht!C258," ")</f>
        <v xml:space="preserve"> </v>
      </c>
      <c r="C220" s="114" t="str">
        <f>IF(AND(Planungsübersicht!$E258&gt;1990,TYPE(Planungsübersicht!$E258)=1),Planungsübersicht!D258," ")</f>
        <v xml:space="preserve"> </v>
      </c>
      <c r="D220" s="114" t="str">
        <f>IF(AND(Planungsübersicht!$E258&gt;1990,TYPE(Planungsübersicht!$E258)=1),Planungsübersicht!E258," ")</f>
        <v xml:space="preserve"> </v>
      </c>
      <c r="E220" s="115" t="str">
        <f>IF(AND(Planungsübersicht!$E258&gt;1990,TYPE(Planungsübersicht!$E258)=1),Planungsübersicht!F258," ")</f>
        <v xml:space="preserve"> </v>
      </c>
      <c r="F220" s="114" t="str">
        <f>IF(AND(Planungsübersicht!$E258&gt;1990,TYPE(Planungsübersicht!$E258)=1),Planungsübersicht!G258," ")</f>
        <v xml:space="preserve"> </v>
      </c>
      <c r="G220" s="114" t="str">
        <f>IF(AND(Planungsübersicht!$E258&gt;1990,TYPE(Planungsübersicht!$E258)=1),Planungsübersicht!H258," ")</f>
        <v xml:space="preserve"> </v>
      </c>
      <c r="H220" s="114" t="str">
        <f>IF(AND(Planungsübersicht!$E258&gt;1990,TYPE(Planungsübersicht!$E258)=1),MAX(Planungsübersicht!I258:Z258)," ")</f>
        <v xml:space="preserve"> </v>
      </c>
    </row>
    <row r="221" spans="2:8">
      <c r="B221" s="114" t="str">
        <f>IF(AND(Planungsübersicht!$E259&gt;1990,TYPE(Planungsübersicht!$E259)=1),Planungsübersicht!C259," ")</f>
        <v xml:space="preserve"> </v>
      </c>
      <c r="C221" s="114" t="str">
        <f>IF(AND(Planungsübersicht!$E259&gt;1990,TYPE(Planungsübersicht!$E259)=1),Planungsübersicht!D259," ")</f>
        <v xml:space="preserve"> </v>
      </c>
      <c r="D221" s="114" t="str">
        <f>IF(AND(Planungsübersicht!$E259&gt;1990,TYPE(Planungsübersicht!$E259)=1),Planungsübersicht!E259," ")</f>
        <v xml:space="preserve"> </v>
      </c>
      <c r="E221" s="115" t="str">
        <f>IF(AND(Planungsübersicht!$E259&gt;1990,TYPE(Planungsübersicht!$E259)=1),Planungsübersicht!F259," ")</f>
        <v xml:space="preserve"> </v>
      </c>
      <c r="F221" s="114" t="str">
        <f>IF(AND(Planungsübersicht!$E259&gt;1990,TYPE(Planungsübersicht!$E259)=1),Planungsübersicht!G259," ")</f>
        <v xml:space="preserve"> </v>
      </c>
      <c r="G221" s="114" t="str">
        <f>IF(AND(Planungsübersicht!$E259&gt;1990,TYPE(Planungsübersicht!$E259)=1),Planungsübersicht!H259," ")</f>
        <v xml:space="preserve"> </v>
      </c>
      <c r="H221" s="114" t="str">
        <f>IF(AND(Planungsübersicht!$E259&gt;1990,TYPE(Planungsübersicht!$E259)=1),MAX(Planungsübersicht!I259:Z259)," ")</f>
        <v xml:space="preserve"> </v>
      </c>
    </row>
    <row r="222" spans="2:8">
      <c r="B222" s="114" t="str">
        <f>IF(AND(Planungsübersicht!$E260&gt;1990,TYPE(Planungsübersicht!$E260)=1),Planungsübersicht!C260," ")</f>
        <v xml:space="preserve"> </v>
      </c>
      <c r="C222" s="114" t="str">
        <f>IF(AND(Planungsübersicht!$E260&gt;1990,TYPE(Planungsübersicht!$E260)=1),Planungsübersicht!D260," ")</f>
        <v xml:space="preserve"> </v>
      </c>
      <c r="D222" s="114" t="str">
        <f>IF(AND(Planungsübersicht!$E260&gt;1990,TYPE(Planungsübersicht!$E260)=1),Planungsübersicht!E260," ")</f>
        <v xml:space="preserve"> </v>
      </c>
      <c r="E222" s="115" t="str">
        <f>IF(AND(Planungsübersicht!$E260&gt;1990,TYPE(Planungsübersicht!$E260)=1),Planungsübersicht!F260," ")</f>
        <v xml:space="preserve"> </v>
      </c>
      <c r="F222" s="114" t="str">
        <f>IF(AND(Planungsübersicht!$E260&gt;1990,TYPE(Planungsübersicht!$E260)=1),Planungsübersicht!G260," ")</f>
        <v xml:space="preserve"> </v>
      </c>
      <c r="G222" s="114" t="str">
        <f>IF(AND(Planungsübersicht!$E260&gt;1990,TYPE(Planungsübersicht!$E260)=1),Planungsübersicht!H260," ")</f>
        <v xml:space="preserve"> </v>
      </c>
      <c r="H222" s="114" t="str">
        <f>IF(AND(Planungsübersicht!$E260&gt;1990,TYPE(Planungsübersicht!$E260)=1),MAX(Planungsübersicht!I260:Z260)," ")</f>
        <v xml:space="preserve"> </v>
      </c>
    </row>
    <row r="223" spans="2:8">
      <c r="B223" s="114" t="str">
        <f>IF(AND(Planungsübersicht!$E261&gt;1990,TYPE(Planungsübersicht!$E261)=1),Planungsübersicht!C261," ")</f>
        <v xml:space="preserve"> </v>
      </c>
      <c r="C223" s="114" t="str">
        <f>IF(AND(Planungsübersicht!$E261&gt;1990,TYPE(Planungsübersicht!$E261)=1),Planungsübersicht!D261," ")</f>
        <v xml:space="preserve"> </v>
      </c>
      <c r="D223" s="114" t="str">
        <f>IF(AND(Planungsübersicht!$E261&gt;1990,TYPE(Planungsübersicht!$E261)=1),Planungsübersicht!E261," ")</f>
        <v xml:space="preserve"> </v>
      </c>
      <c r="E223" s="115" t="str">
        <f>IF(AND(Planungsübersicht!$E261&gt;1990,TYPE(Planungsübersicht!$E261)=1),Planungsübersicht!F261," ")</f>
        <v xml:space="preserve"> </v>
      </c>
      <c r="F223" s="114" t="str">
        <f>IF(AND(Planungsübersicht!$E261&gt;1990,TYPE(Planungsübersicht!$E261)=1),Planungsübersicht!G261," ")</f>
        <v xml:space="preserve"> </v>
      </c>
      <c r="G223" s="114" t="str">
        <f>IF(AND(Planungsübersicht!$E261&gt;1990,TYPE(Planungsübersicht!$E261)=1),Planungsübersicht!H261," ")</f>
        <v xml:space="preserve"> </v>
      </c>
      <c r="H223" s="114" t="str">
        <f>IF(AND(Planungsübersicht!$E261&gt;1990,TYPE(Planungsübersicht!$E261)=1),MAX(Planungsübersicht!I261:Z261)," ")</f>
        <v xml:space="preserve"> </v>
      </c>
    </row>
    <row r="224" spans="2:8">
      <c r="B224" s="114" t="str">
        <f>IF(AND(Planungsübersicht!$E262&gt;1990,TYPE(Planungsübersicht!$E262)=1),Planungsübersicht!C262," ")</f>
        <v xml:space="preserve"> </v>
      </c>
      <c r="C224" s="114" t="str">
        <f>IF(AND(Planungsübersicht!$E262&gt;1990,TYPE(Planungsübersicht!$E262)=1),Planungsübersicht!D262," ")</f>
        <v xml:space="preserve"> </v>
      </c>
      <c r="D224" s="114" t="str">
        <f>IF(AND(Planungsübersicht!$E262&gt;1990,TYPE(Planungsübersicht!$E262)=1),Planungsübersicht!E262," ")</f>
        <v xml:space="preserve"> </v>
      </c>
      <c r="E224" s="115" t="str">
        <f>IF(AND(Planungsübersicht!$E262&gt;1990,TYPE(Planungsübersicht!$E262)=1),Planungsübersicht!F262," ")</f>
        <v xml:space="preserve"> </v>
      </c>
      <c r="F224" s="114" t="str">
        <f>IF(AND(Planungsübersicht!$E262&gt;1990,TYPE(Planungsübersicht!$E262)=1),Planungsübersicht!G262," ")</f>
        <v xml:space="preserve"> </v>
      </c>
      <c r="G224" s="114" t="str">
        <f>IF(AND(Planungsübersicht!$E262&gt;1990,TYPE(Planungsübersicht!$E262)=1),Planungsübersicht!H262," ")</f>
        <v xml:space="preserve"> </v>
      </c>
      <c r="H224" s="114" t="str">
        <f>IF(AND(Planungsübersicht!$E262&gt;1990,TYPE(Planungsübersicht!$E262)=1),MAX(Planungsübersicht!I262:Z262)," ")</f>
        <v xml:space="preserve"> </v>
      </c>
    </row>
    <row r="225" spans="2:8">
      <c r="B225" s="114" t="str">
        <f>IF(AND(Planungsübersicht!$E263&gt;1990,TYPE(Planungsübersicht!$E263)=1),Planungsübersicht!C263," ")</f>
        <v xml:space="preserve"> </v>
      </c>
      <c r="C225" s="114" t="str">
        <f>IF(AND(Planungsübersicht!$E263&gt;1990,TYPE(Planungsübersicht!$E263)=1),Planungsübersicht!D263," ")</f>
        <v xml:space="preserve"> </v>
      </c>
      <c r="D225" s="114" t="str">
        <f>IF(AND(Planungsübersicht!$E263&gt;1990,TYPE(Planungsübersicht!$E263)=1),Planungsübersicht!E263," ")</f>
        <v xml:space="preserve"> </v>
      </c>
      <c r="E225" s="115" t="str">
        <f>IF(AND(Planungsübersicht!$E263&gt;1990,TYPE(Planungsübersicht!$E263)=1),Planungsübersicht!F263," ")</f>
        <v xml:space="preserve"> </v>
      </c>
      <c r="F225" s="114" t="str">
        <f>IF(AND(Planungsübersicht!$E263&gt;1990,TYPE(Planungsübersicht!$E263)=1),Planungsübersicht!G263," ")</f>
        <v xml:space="preserve"> </v>
      </c>
      <c r="G225" s="114" t="str">
        <f>IF(AND(Planungsübersicht!$E263&gt;1990,TYPE(Planungsübersicht!$E263)=1),Planungsübersicht!H263," ")</f>
        <v xml:space="preserve"> </v>
      </c>
      <c r="H225" s="114" t="str">
        <f>IF(AND(Planungsübersicht!$E263&gt;1990,TYPE(Planungsübersicht!$E263)=1),MAX(Planungsübersicht!I263:Z263)," ")</f>
        <v xml:space="preserve"> </v>
      </c>
    </row>
    <row r="226" spans="2:8">
      <c r="B226" s="114" t="str">
        <f>IF(AND(Planungsübersicht!$E264&gt;1990,TYPE(Planungsübersicht!$E264)=1),Planungsübersicht!C264," ")</f>
        <v xml:space="preserve"> </v>
      </c>
      <c r="C226" s="114" t="str">
        <f>IF(AND(Planungsübersicht!$E264&gt;1990,TYPE(Planungsübersicht!$E264)=1),Planungsübersicht!D264," ")</f>
        <v xml:space="preserve"> </v>
      </c>
      <c r="D226" s="114" t="str">
        <f>IF(AND(Planungsübersicht!$E264&gt;1990,TYPE(Planungsübersicht!$E264)=1),Planungsübersicht!E264," ")</f>
        <v xml:space="preserve"> </v>
      </c>
      <c r="E226" s="115" t="str">
        <f>IF(AND(Planungsübersicht!$E264&gt;1990,TYPE(Planungsübersicht!$E264)=1),Planungsübersicht!F264," ")</f>
        <v xml:space="preserve"> </v>
      </c>
      <c r="F226" s="114" t="str">
        <f>IF(AND(Planungsübersicht!$E264&gt;1990,TYPE(Planungsübersicht!$E264)=1),Planungsübersicht!G264," ")</f>
        <v xml:space="preserve"> </v>
      </c>
      <c r="G226" s="114" t="str">
        <f>IF(AND(Planungsübersicht!$E264&gt;1990,TYPE(Planungsübersicht!$E264)=1),Planungsübersicht!H264," ")</f>
        <v xml:space="preserve"> </v>
      </c>
      <c r="H226" s="114" t="str">
        <f>IF(AND(Planungsübersicht!$E264&gt;1990,TYPE(Planungsübersicht!$E264)=1),MAX(Planungsübersicht!I264:Z264)," ")</f>
        <v xml:space="preserve"> </v>
      </c>
    </row>
    <row r="227" spans="2:8">
      <c r="B227" s="114" t="str">
        <f>IF(AND(Planungsübersicht!$E265&gt;1990,TYPE(Planungsübersicht!$E265)=1),Planungsübersicht!C265," ")</f>
        <v xml:space="preserve"> </v>
      </c>
      <c r="C227" s="114" t="str">
        <f>IF(AND(Planungsübersicht!$E265&gt;1990,TYPE(Planungsübersicht!$E265)=1),Planungsübersicht!D265," ")</f>
        <v xml:space="preserve"> </v>
      </c>
      <c r="D227" s="114" t="str">
        <f>IF(AND(Planungsübersicht!$E265&gt;1990,TYPE(Planungsübersicht!$E265)=1),Planungsübersicht!E265," ")</f>
        <v xml:space="preserve"> </v>
      </c>
      <c r="E227" s="115" t="str">
        <f>IF(AND(Planungsübersicht!$E265&gt;1990,TYPE(Planungsübersicht!$E265)=1),Planungsübersicht!F265," ")</f>
        <v xml:space="preserve"> </v>
      </c>
      <c r="F227" s="114" t="str">
        <f>IF(AND(Planungsübersicht!$E265&gt;1990,TYPE(Planungsübersicht!$E265)=1),Planungsübersicht!G265," ")</f>
        <v xml:space="preserve"> </v>
      </c>
      <c r="G227" s="114" t="str">
        <f>IF(AND(Planungsübersicht!$E265&gt;1990,TYPE(Planungsübersicht!$E265)=1),Planungsübersicht!H265," ")</f>
        <v xml:space="preserve"> </v>
      </c>
      <c r="H227" s="114" t="str">
        <f>IF(AND(Planungsübersicht!$E265&gt;1990,TYPE(Planungsübersicht!$E265)=1),MAX(Planungsübersicht!I265:Z265)," ")</f>
        <v xml:space="preserve"> </v>
      </c>
    </row>
    <row r="228" spans="2:8">
      <c r="B228" s="114" t="str">
        <f>IF(AND(Planungsübersicht!$E266&gt;1990,TYPE(Planungsübersicht!$E266)=1),Planungsübersicht!C266," ")</f>
        <v xml:space="preserve"> </v>
      </c>
      <c r="C228" s="114" t="str">
        <f>IF(AND(Planungsübersicht!$E266&gt;1990,TYPE(Planungsübersicht!$E266)=1),Planungsübersicht!D266," ")</f>
        <v xml:space="preserve"> </v>
      </c>
      <c r="D228" s="114" t="str">
        <f>IF(AND(Planungsübersicht!$E266&gt;1990,TYPE(Planungsübersicht!$E266)=1),Planungsübersicht!E266," ")</f>
        <v xml:space="preserve"> </v>
      </c>
      <c r="E228" s="115" t="str">
        <f>IF(AND(Planungsübersicht!$E266&gt;1990,TYPE(Planungsübersicht!$E266)=1),Planungsübersicht!F266," ")</f>
        <v xml:space="preserve"> </v>
      </c>
      <c r="F228" s="114" t="str">
        <f>IF(AND(Planungsübersicht!$E266&gt;1990,TYPE(Planungsübersicht!$E266)=1),Planungsübersicht!G266," ")</f>
        <v xml:space="preserve"> </v>
      </c>
      <c r="G228" s="114" t="str">
        <f>IF(AND(Planungsübersicht!$E266&gt;1990,TYPE(Planungsübersicht!$E266)=1),Planungsübersicht!H266," ")</f>
        <v xml:space="preserve"> </v>
      </c>
      <c r="H228" s="114" t="str">
        <f>IF(AND(Planungsübersicht!$E266&gt;1990,TYPE(Planungsübersicht!$E266)=1),MAX(Planungsübersicht!I266:Z266)," ")</f>
        <v xml:space="preserve"> </v>
      </c>
    </row>
    <row r="229" spans="2:8">
      <c r="B229" s="114" t="str">
        <f>IF(AND(Planungsübersicht!$E267&gt;1990,TYPE(Planungsübersicht!$E267)=1),Planungsübersicht!C267," ")</f>
        <v xml:space="preserve"> </v>
      </c>
      <c r="C229" s="114" t="str">
        <f>IF(AND(Planungsübersicht!$E267&gt;1990,TYPE(Planungsübersicht!$E267)=1),Planungsübersicht!D267," ")</f>
        <v xml:space="preserve"> </v>
      </c>
      <c r="D229" s="114" t="str">
        <f>IF(AND(Planungsübersicht!$E267&gt;1990,TYPE(Planungsübersicht!$E267)=1),Planungsübersicht!E267," ")</f>
        <v xml:space="preserve"> </v>
      </c>
      <c r="E229" s="115" t="str">
        <f>IF(AND(Planungsübersicht!$E267&gt;1990,TYPE(Planungsübersicht!$E267)=1),Planungsübersicht!F267," ")</f>
        <v xml:space="preserve"> </v>
      </c>
      <c r="F229" s="114" t="str">
        <f>IF(AND(Planungsübersicht!$E267&gt;1990,TYPE(Planungsübersicht!$E267)=1),Planungsübersicht!G267," ")</f>
        <v xml:space="preserve"> </v>
      </c>
      <c r="G229" s="114" t="str">
        <f>IF(AND(Planungsübersicht!$E267&gt;1990,TYPE(Planungsübersicht!$E267)=1),Planungsübersicht!H267," ")</f>
        <v xml:space="preserve"> </v>
      </c>
      <c r="H229" s="114" t="str">
        <f>IF(AND(Planungsübersicht!$E267&gt;1990,TYPE(Planungsübersicht!$E267)=1),MAX(Planungsübersicht!I267:Z267)," ")</f>
        <v xml:space="preserve"> </v>
      </c>
    </row>
    <row r="230" spans="2:8">
      <c r="B230" s="114" t="str">
        <f>IF(AND(Planungsübersicht!$E268&gt;1990,TYPE(Planungsübersicht!$E268)=1),Planungsübersicht!C268," ")</f>
        <v xml:space="preserve"> </v>
      </c>
      <c r="C230" s="114" t="str">
        <f>IF(AND(Planungsübersicht!$E268&gt;1990,TYPE(Planungsübersicht!$E268)=1),Planungsübersicht!D268," ")</f>
        <v xml:space="preserve"> </v>
      </c>
      <c r="D230" s="114" t="str">
        <f>IF(AND(Planungsübersicht!$E268&gt;1990,TYPE(Planungsübersicht!$E268)=1),Planungsübersicht!E268," ")</f>
        <v xml:space="preserve"> </v>
      </c>
      <c r="E230" s="115" t="str">
        <f>IF(AND(Planungsübersicht!$E268&gt;1990,TYPE(Planungsübersicht!$E268)=1),Planungsübersicht!F268," ")</f>
        <v xml:space="preserve"> </v>
      </c>
      <c r="F230" s="114" t="str">
        <f>IF(AND(Planungsübersicht!$E268&gt;1990,TYPE(Planungsübersicht!$E268)=1),Planungsübersicht!G268," ")</f>
        <v xml:space="preserve"> </v>
      </c>
      <c r="G230" s="114" t="str">
        <f>IF(AND(Planungsübersicht!$E268&gt;1990,TYPE(Planungsübersicht!$E268)=1),Planungsübersicht!H268," ")</f>
        <v xml:space="preserve"> </v>
      </c>
      <c r="H230" s="114" t="str">
        <f>IF(AND(Planungsübersicht!$E268&gt;1990,TYPE(Planungsübersicht!$E268)=1),MAX(Planungsübersicht!I268:Z268)," ")</f>
        <v xml:space="preserve"> </v>
      </c>
    </row>
    <row r="231" spans="2:8">
      <c r="B231" s="114" t="str">
        <f>IF(AND(Planungsübersicht!$E269&gt;1990,TYPE(Planungsübersicht!$E269)=1),Planungsübersicht!C269," ")</f>
        <v xml:space="preserve"> </v>
      </c>
      <c r="C231" s="114" t="str">
        <f>IF(AND(Planungsübersicht!$E269&gt;1990,TYPE(Planungsübersicht!$E269)=1),Planungsübersicht!D269," ")</f>
        <v xml:space="preserve"> </v>
      </c>
      <c r="D231" s="114" t="str">
        <f>IF(AND(Planungsübersicht!$E269&gt;1990,TYPE(Planungsübersicht!$E269)=1),Planungsübersicht!E269," ")</f>
        <v xml:space="preserve"> </v>
      </c>
      <c r="E231" s="115" t="str">
        <f>IF(AND(Planungsübersicht!$E269&gt;1990,TYPE(Planungsübersicht!$E269)=1),Planungsübersicht!F269," ")</f>
        <v xml:space="preserve"> </v>
      </c>
      <c r="F231" s="114" t="str">
        <f>IF(AND(Planungsübersicht!$E269&gt;1990,TYPE(Planungsübersicht!$E269)=1),Planungsübersicht!G269," ")</f>
        <v xml:space="preserve"> </v>
      </c>
      <c r="G231" s="114" t="str">
        <f>IF(AND(Planungsübersicht!$E269&gt;1990,TYPE(Planungsübersicht!$E269)=1),Planungsübersicht!H269," ")</f>
        <v xml:space="preserve"> </v>
      </c>
      <c r="H231" s="114" t="str">
        <f>IF(AND(Planungsübersicht!$E269&gt;1990,TYPE(Planungsübersicht!$E269)=1),MAX(Planungsübersicht!I269:Z269)," ")</f>
        <v xml:space="preserve"> </v>
      </c>
    </row>
    <row r="232" spans="2:8">
      <c r="B232" s="114" t="str">
        <f>IF(AND(Planungsübersicht!$E270&gt;1990,TYPE(Planungsübersicht!$E270)=1),Planungsübersicht!C270," ")</f>
        <v xml:space="preserve"> </v>
      </c>
      <c r="C232" s="114" t="str">
        <f>IF(AND(Planungsübersicht!$E270&gt;1990,TYPE(Planungsübersicht!$E270)=1),Planungsübersicht!D270," ")</f>
        <v xml:space="preserve"> </v>
      </c>
      <c r="D232" s="114" t="str">
        <f>IF(AND(Planungsübersicht!$E270&gt;1990,TYPE(Planungsübersicht!$E270)=1),Planungsübersicht!E270," ")</f>
        <v xml:space="preserve"> </v>
      </c>
      <c r="E232" s="115" t="str">
        <f>IF(AND(Planungsübersicht!$E270&gt;1990,TYPE(Planungsübersicht!$E270)=1),Planungsübersicht!F270," ")</f>
        <v xml:space="preserve"> </v>
      </c>
      <c r="F232" s="114" t="str">
        <f>IF(AND(Planungsübersicht!$E270&gt;1990,TYPE(Planungsübersicht!$E270)=1),Planungsübersicht!G270," ")</f>
        <v xml:space="preserve"> </v>
      </c>
      <c r="G232" s="114" t="str">
        <f>IF(AND(Planungsübersicht!$E270&gt;1990,TYPE(Planungsübersicht!$E270)=1),Planungsübersicht!H270," ")</f>
        <v xml:space="preserve"> </v>
      </c>
      <c r="H232" s="114" t="str">
        <f>IF(AND(Planungsübersicht!$E270&gt;1990,TYPE(Planungsübersicht!$E270)=1),MAX(Planungsübersicht!I270:Z270)," ")</f>
        <v xml:space="preserve"> </v>
      </c>
    </row>
    <row r="233" spans="2:8">
      <c r="B233" s="114" t="str">
        <f>IF(AND(Planungsübersicht!$E271&gt;1990,TYPE(Planungsübersicht!$E271)=1),Planungsübersicht!C271," ")</f>
        <v xml:space="preserve"> </v>
      </c>
      <c r="C233" s="114" t="str">
        <f>IF(AND(Planungsübersicht!$E271&gt;1990,TYPE(Planungsübersicht!$E271)=1),Planungsübersicht!D271," ")</f>
        <v xml:space="preserve"> </v>
      </c>
      <c r="D233" s="114" t="str">
        <f>IF(AND(Planungsübersicht!$E271&gt;1990,TYPE(Planungsübersicht!$E271)=1),Planungsübersicht!E271," ")</f>
        <v xml:space="preserve"> </v>
      </c>
      <c r="E233" s="115" t="str">
        <f>IF(AND(Planungsübersicht!$E271&gt;1990,TYPE(Planungsübersicht!$E271)=1),Planungsübersicht!F271," ")</f>
        <v xml:space="preserve"> </v>
      </c>
      <c r="F233" s="114" t="str">
        <f>IF(AND(Planungsübersicht!$E271&gt;1990,TYPE(Planungsübersicht!$E271)=1),Planungsübersicht!G271," ")</f>
        <v xml:space="preserve"> </v>
      </c>
      <c r="G233" s="114" t="str">
        <f>IF(AND(Planungsübersicht!$E271&gt;1990,TYPE(Planungsübersicht!$E271)=1),Planungsübersicht!H271," ")</f>
        <v xml:space="preserve"> </v>
      </c>
      <c r="H233" s="114" t="str">
        <f>IF(AND(Planungsübersicht!$E271&gt;1990,TYPE(Planungsübersicht!$E271)=1),MAX(Planungsübersicht!I271:Z271)," ")</f>
        <v xml:space="preserve"> </v>
      </c>
    </row>
    <row r="234" spans="2:8">
      <c r="B234" s="114" t="str">
        <f>IF(AND(Planungsübersicht!$E272&gt;1990,TYPE(Planungsübersicht!$E272)=1),Planungsübersicht!C272," ")</f>
        <v xml:space="preserve"> </v>
      </c>
      <c r="C234" s="114" t="str">
        <f>IF(AND(Planungsübersicht!$E272&gt;1990,TYPE(Planungsübersicht!$E272)=1),Planungsübersicht!D272," ")</f>
        <v xml:space="preserve"> </v>
      </c>
      <c r="D234" s="114" t="str">
        <f>IF(AND(Planungsübersicht!$E272&gt;1990,TYPE(Planungsübersicht!$E272)=1),Planungsübersicht!E272," ")</f>
        <v xml:space="preserve"> </v>
      </c>
      <c r="E234" s="115" t="str">
        <f>IF(AND(Planungsübersicht!$E272&gt;1990,TYPE(Planungsübersicht!$E272)=1),Planungsübersicht!F272," ")</f>
        <v xml:space="preserve"> </v>
      </c>
      <c r="F234" s="114" t="str">
        <f>IF(AND(Planungsübersicht!$E272&gt;1990,TYPE(Planungsübersicht!$E272)=1),Planungsübersicht!G272," ")</f>
        <v xml:space="preserve"> </v>
      </c>
      <c r="G234" s="114" t="str">
        <f>IF(AND(Planungsübersicht!$E272&gt;1990,TYPE(Planungsübersicht!$E272)=1),Planungsübersicht!H272," ")</f>
        <v xml:space="preserve"> </v>
      </c>
      <c r="H234" s="114" t="str">
        <f>IF(AND(Planungsübersicht!$E272&gt;1990,TYPE(Planungsübersicht!$E272)=1),MAX(Planungsübersicht!I272:Z272)," ")</f>
        <v xml:space="preserve"> </v>
      </c>
    </row>
    <row r="235" spans="2:8">
      <c r="B235" s="114" t="str">
        <f>IF(AND(Planungsübersicht!$E273&gt;1990,TYPE(Planungsübersicht!$E273)=1),Planungsübersicht!C273," ")</f>
        <v xml:space="preserve"> </v>
      </c>
      <c r="C235" s="114" t="str">
        <f>IF(AND(Planungsübersicht!$E273&gt;1990,TYPE(Planungsübersicht!$E273)=1),Planungsübersicht!D273," ")</f>
        <v xml:space="preserve"> </v>
      </c>
      <c r="D235" s="114" t="str">
        <f>IF(AND(Planungsübersicht!$E273&gt;1990,TYPE(Planungsübersicht!$E273)=1),Planungsübersicht!E273," ")</f>
        <v xml:space="preserve"> </v>
      </c>
      <c r="E235" s="115" t="str">
        <f>IF(AND(Planungsübersicht!$E273&gt;1990,TYPE(Planungsübersicht!$E273)=1),Planungsübersicht!F273," ")</f>
        <v xml:space="preserve"> </v>
      </c>
      <c r="F235" s="114" t="str">
        <f>IF(AND(Planungsübersicht!$E273&gt;1990,TYPE(Planungsübersicht!$E273)=1),Planungsübersicht!G273," ")</f>
        <v xml:space="preserve"> </v>
      </c>
      <c r="G235" s="114" t="str">
        <f>IF(AND(Planungsübersicht!$E273&gt;1990,TYPE(Planungsübersicht!$E273)=1),Planungsübersicht!H273," ")</f>
        <v xml:space="preserve"> </v>
      </c>
      <c r="H235" s="114" t="str">
        <f>IF(AND(Planungsübersicht!$E273&gt;1990,TYPE(Planungsübersicht!$E273)=1),MAX(Planungsübersicht!I273:Z273)," ")</f>
        <v xml:space="preserve"> </v>
      </c>
    </row>
    <row r="236" spans="2:8">
      <c r="B236" s="114" t="str">
        <f>IF(AND(Planungsübersicht!$E274&gt;1990,TYPE(Planungsübersicht!$E274)=1),Planungsübersicht!C274," ")</f>
        <v xml:space="preserve"> </v>
      </c>
      <c r="C236" s="114" t="str">
        <f>IF(AND(Planungsübersicht!$E274&gt;1990,TYPE(Planungsübersicht!$E274)=1),Planungsübersicht!D274," ")</f>
        <v xml:space="preserve"> </v>
      </c>
      <c r="D236" s="114" t="str">
        <f>IF(AND(Planungsübersicht!$E274&gt;1990,TYPE(Planungsübersicht!$E274)=1),Planungsübersicht!E274," ")</f>
        <v xml:space="preserve"> </v>
      </c>
      <c r="E236" s="115" t="str">
        <f>IF(AND(Planungsübersicht!$E274&gt;1990,TYPE(Planungsübersicht!$E274)=1),Planungsübersicht!F274," ")</f>
        <v xml:space="preserve"> </v>
      </c>
      <c r="F236" s="114" t="str">
        <f>IF(AND(Planungsübersicht!$E274&gt;1990,TYPE(Planungsübersicht!$E274)=1),Planungsübersicht!G274," ")</f>
        <v xml:space="preserve"> </v>
      </c>
      <c r="G236" s="114" t="str">
        <f>IF(AND(Planungsübersicht!$E274&gt;1990,TYPE(Planungsübersicht!$E274)=1),Planungsübersicht!H274," ")</f>
        <v xml:space="preserve"> </v>
      </c>
      <c r="H236" s="114" t="str">
        <f>IF(AND(Planungsübersicht!$E274&gt;1990,TYPE(Planungsübersicht!$E274)=1),MAX(Planungsübersicht!I274:Z274)," ")</f>
        <v xml:space="preserve"> </v>
      </c>
    </row>
    <row r="237" spans="2:8">
      <c r="B237" s="114" t="str">
        <f>IF(AND(Planungsübersicht!$E275&gt;1990,TYPE(Planungsübersicht!$E275)=1),Planungsübersicht!C275," ")</f>
        <v xml:space="preserve"> </v>
      </c>
      <c r="C237" s="114" t="str">
        <f>IF(AND(Planungsübersicht!$E275&gt;1990,TYPE(Planungsübersicht!$E275)=1),Planungsübersicht!D275," ")</f>
        <v xml:space="preserve"> </v>
      </c>
      <c r="D237" s="114" t="str">
        <f>IF(AND(Planungsübersicht!$E275&gt;1990,TYPE(Planungsübersicht!$E275)=1),Planungsübersicht!E275," ")</f>
        <v xml:space="preserve"> </v>
      </c>
      <c r="E237" s="115" t="str">
        <f>IF(AND(Planungsübersicht!$E275&gt;1990,TYPE(Planungsübersicht!$E275)=1),Planungsübersicht!F275," ")</f>
        <v xml:space="preserve"> </v>
      </c>
      <c r="F237" s="114" t="str">
        <f>IF(AND(Planungsübersicht!$E275&gt;1990,TYPE(Planungsübersicht!$E275)=1),Planungsübersicht!G275," ")</f>
        <v xml:space="preserve"> </v>
      </c>
      <c r="G237" s="114" t="str">
        <f>IF(AND(Planungsübersicht!$E275&gt;1990,TYPE(Planungsübersicht!$E275)=1),Planungsübersicht!H275," ")</f>
        <v xml:space="preserve"> </v>
      </c>
      <c r="H237" s="114" t="str">
        <f>IF(AND(Planungsübersicht!$E275&gt;1990,TYPE(Planungsübersicht!$E275)=1),MAX(Planungsübersicht!I275:Z275)," ")</f>
        <v xml:space="preserve"> </v>
      </c>
    </row>
    <row r="238" spans="2:8">
      <c r="B238" s="114" t="str">
        <f>IF(AND(Planungsübersicht!$E276&gt;1990,TYPE(Planungsübersicht!$E276)=1),Planungsübersicht!C276," ")</f>
        <v xml:space="preserve"> </v>
      </c>
      <c r="C238" s="114" t="str">
        <f>IF(AND(Planungsübersicht!$E276&gt;1990,TYPE(Planungsübersicht!$E276)=1),Planungsübersicht!D276," ")</f>
        <v xml:space="preserve"> </v>
      </c>
      <c r="D238" s="114" t="str">
        <f>IF(AND(Planungsübersicht!$E276&gt;1990,TYPE(Planungsübersicht!$E276)=1),Planungsübersicht!E276," ")</f>
        <v xml:space="preserve"> </v>
      </c>
      <c r="E238" s="115" t="str">
        <f>IF(AND(Planungsübersicht!$E276&gt;1990,TYPE(Planungsübersicht!$E276)=1),Planungsübersicht!F276," ")</f>
        <v xml:space="preserve"> </v>
      </c>
      <c r="F238" s="114" t="str">
        <f>IF(AND(Planungsübersicht!$E276&gt;1990,TYPE(Planungsübersicht!$E276)=1),Planungsübersicht!G276," ")</f>
        <v xml:space="preserve"> </v>
      </c>
      <c r="G238" s="114" t="str">
        <f>IF(AND(Planungsübersicht!$E276&gt;1990,TYPE(Planungsübersicht!$E276)=1),Planungsübersicht!H276," ")</f>
        <v xml:space="preserve"> </v>
      </c>
      <c r="H238" s="114" t="str">
        <f>IF(AND(Planungsübersicht!$E276&gt;1990,TYPE(Planungsübersicht!$E276)=1),MAX(Planungsübersicht!I276:Z276)," ")</f>
        <v xml:space="preserve"> </v>
      </c>
    </row>
    <row r="239" spans="2:8">
      <c r="B239" s="114" t="str">
        <f>IF(AND(Planungsübersicht!$E277&gt;1990,TYPE(Planungsübersicht!$E277)=1),Planungsübersicht!C277," ")</f>
        <v xml:space="preserve"> </v>
      </c>
      <c r="C239" s="114" t="str">
        <f>IF(AND(Planungsübersicht!$E277&gt;1990,TYPE(Planungsübersicht!$E277)=1),Planungsübersicht!D277," ")</f>
        <v xml:space="preserve"> </v>
      </c>
      <c r="D239" s="114" t="str">
        <f>IF(AND(Planungsübersicht!$E277&gt;1990,TYPE(Planungsübersicht!$E277)=1),Planungsübersicht!E277," ")</f>
        <v xml:space="preserve"> </v>
      </c>
      <c r="E239" s="115" t="str">
        <f>IF(AND(Planungsübersicht!$E277&gt;1990,TYPE(Planungsübersicht!$E277)=1),Planungsübersicht!F277," ")</f>
        <v xml:space="preserve"> </v>
      </c>
      <c r="F239" s="114" t="str">
        <f>IF(AND(Planungsübersicht!$E277&gt;1990,TYPE(Planungsübersicht!$E277)=1),Planungsübersicht!G277," ")</f>
        <v xml:space="preserve"> </v>
      </c>
      <c r="G239" s="114" t="str">
        <f>IF(AND(Planungsübersicht!$E277&gt;1990,TYPE(Planungsübersicht!$E277)=1),Planungsübersicht!H277," ")</f>
        <v xml:space="preserve"> </v>
      </c>
      <c r="H239" s="114" t="str">
        <f>IF(AND(Planungsübersicht!$E277&gt;1990,TYPE(Planungsübersicht!$E277)=1),MAX(Planungsübersicht!I277:Z277)," ")</f>
        <v xml:space="preserve"> </v>
      </c>
    </row>
    <row r="240" spans="2:8">
      <c r="B240" s="114" t="str">
        <f>IF(AND(Planungsübersicht!$E278&gt;1990,TYPE(Planungsübersicht!$E278)=1),Planungsübersicht!C278," ")</f>
        <v xml:space="preserve"> </v>
      </c>
      <c r="C240" s="114" t="str">
        <f>IF(AND(Planungsübersicht!$E278&gt;1990,TYPE(Planungsübersicht!$E278)=1),Planungsübersicht!D278," ")</f>
        <v xml:space="preserve"> </v>
      </c>
      <c r="D240" s="114" t="str">
        <f>IF(AND(Planungsübersicht!$E278&gt;1990,TYPE(Planungsübersicht!$E278)=1),Planungsübersicht!E278," ")</f>
        <v xml:space="preserve"> </v>
      </c>
      <c r="E240" s="115" t="str">
        <f>IF(AND(Planungsübersicht!$E278&gt;1990,TYPE(Planungsübersicht!$E278)=1),Planungsübersicht!F278," ")</f>
        <v xml:space="preserve"> </v>
      </c>
      <c r="F240" s="114" t="str">
        <f>IF(AND(Planungsübersicht!$E278&gt;1990,TYPE(Planungsübersicht!$E278)=1),Planungsübersicht!G278," ")</f>
        <v xml:space="preserve"> </v>
      </c>
      <c r="G240" s="114" t="str">
        <f>IF(AND(Planungsübersicht!$E278&gt;1990,TYPE(Planungsübersicht!$E278)=1),Planungsübersicht!H278," ")</f>
        <v xml:space="preserve"> </v>
      </c>
      <c r="H240" s="114" t="str">
        <f>IF(AND(Planungsübersicht!$E278&gt;1990,TYPE(Planungsübersicht!$E278)=1),MAX(Planungsübersicht!I278:Z278)," ")</f>
        <v xml:space="preserve"> </v>
      </c>
    </row>
    <row r="241" spans="2:8">
      <c r="B241" s="114" t="str">
        <f>IF(AND(Planungsübersicht!$E279&gt;1990,TYPE(Planungsübersicht!$E279)=1),Planungsübersicht!C279," ")</f>
        <v xml:space="preserve"> </v>
      </c>
      <c r="C241" s="114" t="str">
        <f>IF(AND(Planungsübersicht!$E279&gt;1990,TYPE(Planungsübersicht!$E279)=1),Planungsübersicht!D279," ")</f>
        <v xml:space="preserve"> </v>
      </c>
      <c r="D241" s="114" t="str">
        <f>IF(AND(Planungsübersicht!$E279&gt;1990,TYPE(Planungsübersicht!$E279)=1),Planungsübersicht!E279," ")</f>
        <v xml:space="preserve"> </v>
      </c>
      <c r="E241" s="115" t="str">
        <f>IF(AND(Planungsübersicht!$E279&gt;1990,TYPE(Planungsübersicht!$E279)=1),Planungsübersicht!F279," ")</f>
        <v xml:space="preserve"> </v>
      </c>
      <c r="F241" s="114" t="str">
        <f>IF(AND(Planungsübersicht!$E279&gt;1990,TYPE(Planungsübersicht!$E279)=1),Planungsübersicht!G279," ")</f>
        <v xml:space="preserve"> </v>
      </c>
      <c r="G241" s="114" t="str">
        <f>IF(AND(Planungsübersicht!$E279&gt;1990,TYPE(Planungsübersicht!$E279)=1),Planungsübersicht!H279," ")</f>
        <v xml:space="preserve"> </v>
      </c>
      <c r="H241" s="114" t="str">
        <f>IF(AND(Planungsübersicht!$E279&gt;1990,TYPE(Planungsübersicht!$E279)=1),MAX(Planungsübersicht!I279:Z279)," ")</f>
        <v xml:space="preserve"> </v>
      </c>
    </row>
    <row r="242" spans="2:8">
      <c r="B242" s="114" t="str">
        <f>IF(AND(Planungsübersicht!$E280&gt;1990,TYPE(Planungsübersicht!$E280)=1),Planungsübersicht!C280," ")</f>
        <v xml:space="preserve"> </v>
      </c>
      <c r="C242" s="114" t="str">
        <f>IF(AND(Planungsübersicht!$E280&gt;1990,TYPE(Planungsübersicht!$E280)=1),Planungsübersicht!D280," ")</f>
        <v xml:space="preserve"> </v>
      </c>
      <c r="D242" s="114" t="str">
        <f>IF(AND(Planungsübersicht!$E280&gt;1990,TYPE(Planungsübersicht!$E280)=1),Planungsübersicht!E280," ")</f>
        <v xml:space="preserve"> </v>
      </c>
      <c r="E242" s="115" t="str">
        <f>IF(AND(Planungsübersicht!$E280&gt;1990,TYPE(Planungsübersicht!$E280)=1),Planungsübersicht!F280," ")</f>
        <v xml:space="preserve"> </v>
      </c>
      <c r="F242" s="114" t="str">
        <f>IF(AND(Planungsübersicht!$E280&gt;1990,TYPE(Planungsübersicht!$E280)=1),Planungsübersicht!G280," ")</f>
        <v xml:space="preserve"> </v>
      </c>
      <c r="G242" s="114" t="str">
        <f>IF(AND(Planungsübersicht!$E280&gt;1990,TYPE(Planungsübersicht!$E280)=1),Planungsübersicht!H280," ")</f>
        <v xml:space="preserve"> </v>
      </c>
      <c r="H242" s="114" t="str">
        <f>IF(AND(Planungsübersicht!$E280&gt;1990,TYPE(Planungsübersicht!$E280)=1),MAX(Planungsübersicht!I280:Z280)," ")</f>
        <v xml:space="preserve"> </v>
      </c>
    </row>
    <row r="243" spans="2:8">
      <c r="B243" s="114" t="str">
        <f>IF(AND(Planungsübersicht!$E281&gt;1990,TYPE(Planungsübersicht!$E281)=1),Planungsübersicht!C281," ")</f>
        <v xml:space="preserve"> </v>
      </c>
      <c r="C243" s="114" t="str">
        <f>IF(AND(Planungsübersicht!$E281&gt;1990,TYPE(Planungsübersicht!$E281)=1),Planungsübersicht!D281," ")</f>
        <v xml:space="preserve"> </v>
      </c>
      <c r="D243" s="114" t="str">
        <f>IF(AND(Planungsübersicht!$E281&gt;1990,TYPE(Planungsübersicht!$E281)=1),Planungsübersicht!E281," ")</f>
        <v xml:space="preserve"> </v>
      </c>
      <c r="E243" s="115" t="str">
        <f>IF(AND(Planungsübersicht!$E281&gt;1990,TYPE(Planungsübersicht!$E281)=1),Planungsübersicht!F281," ")</f>
        <v xml:space="preserve"> </v>
      </c>
      <c r="F243" s="114" t="str">
        <f>IF(AND(Planungsübersicht!$E281&gt;1990,TYPE(Planungsübersicht!$E281)=1),Planungsübersicht!G281," ")</f>
        <v xml:space="preserve"> </v>
      </c>
      <c r="G243" s="114" t="str">
        <f>IF(AND(Planungsübersicht!$E281&gt;1990,TYPE(Planungsübersicht!$E281)=1),Planungsübersicht!H281," ")</f>
        <v xml:space="preserve"> </v>
      </c>
      <c r="H243" s="114" t="str">
        <f>IF(AND(Planungsübersicht!$E281&gt;1990,TYPE(Planungsübersicht!$E281)=1),MAX(Planungsübersicht!I281:Z281)," ")</f>
        <v xml:space="preserve"> </v>
      </c>
    </row>
    <row r="244" spans="2:8">
      <c r="B244" s="114" t="str">
        <f>IF(AND(Planungsübersicht!$E282&gt;1990,TYPE(Planungsübersicht!$E282)=1),Planungsübersicht!C282," ")</f>
        <v xml:space="preserve"> </v>
      </c>
      <c r="C244" s="114" t="str">
        <f>IF(AND(Planungsübersicht!$E282&gt;1990,TYPE(Planungsübersicht!$E282)=1),Planungsübersicht!D282," ")</f>
        <v xml:space="preserve"> </v>
      </c>
      <c r="D244" s="114" t="str">
        <f>IF(AND(Planungsübersicht!$E282&gt;1990,TYPE(Planungsübersicht!$E282)=1),Planungsübersicht!E282," ")</f>
        <v xml:space="preserve"> </v>
      </c>
      <c r="E244" s="115" t="str">
        <f>IF(AND(Planungsübersicht!$E282&gt;1990,TYPE(Planungsübersicht!$E282)=1),Planungsübersicht!F282," ")</f>
        <v xml:space="preserve"> </v>
      </c>
      <c r="F244" s="114" t="str">
        <f>IF(AND(Planungsübersicht!$E282&gt;1990,TYPE(Planungsübersicht!$E282)=1),Planungsübersicht!G282," ")</f>
        <v xml:space="preserve"> </v>
      </c>
      <c r="G244" s="114" t="str">
        <f>IF(AND(Planungsübersicht!$E282&gt;1990,TYPE(Planungsübersicht!$E282)=1),Planungsübersicht!H282," ")</f>
        <v xml:space="preserve"> </v>
      </c>
      <c r="H244" s="114" t="str">
        <f>IF(AND(Planungsübersicht!$E282&gt;1990,TYPE(Planungsübersicht!$E282)=1),MAX(Planungsübersicht!I282:Z282)," ")</f>
        <v xml:space="preserve"> </v>
      </c>
    </row>
    <row r="245" spans="2:8">
      <c r="B245" s="114" t="str">
        <f>IF(AND(Planungsübersicht!$E283&gt;1990,TYPE(Planungsübersicht!$E283)=1),Planungsübersicht!C283," ")</f>
        <v xml:space="preserve"> </v>
      </c>
      <c r="C245" s="114" t="str">
        <f>IF(AND(Planungsübersicht!$E283&gt;1990,TYPE(Planungsübersicht!$E283)=1),Planungsübersicht!D283," ")</f>
        <v xml:space="preserve"> </v>
      </c>
      <c r="D245" s="114" t="str">
        <f>IF(AND(Planungsübersicht!$E283&gt;1990,TYPE(Planungsübersicht!$E283)=1),Planungsübersicht!E283," ")</f>
        <v xml:space="preserve"> </v>
      </c>
      <c r="E245" s="115" t="str">
        <f>IF(AND(Planungsübersicht!$E283&gt;1990,TYPE(Planungsübersicht!$E283)=1),Planungsübersicht!F283," ")</f>
        <v xml:space="preserve"> </v>
      </c>
      <c r="F245" s="114" t="str">
        <f>IF(AND(Planungsübersicht!$E283&gt;1990,TYPE(Planungsübersicht!$E283)=1),Planungsübersicht!G283," ")</f>
        <v xml:space="preserve"> </v>
      </c>
      <c r="G245" s="114" t="str">
        <f>IF(AND(Planungsübersicht!$E283&gt;1990,TYPE(Planungsübersicht!$E283)=1),Planungsübersicht!H283," ")</f>
        <v xml:space="preserve"> </v>
      </c>
      <c r="H245" s="114" t="str">
        <f>IF(AND(Planungsübersicht!$E283&gt;1990,TYPE(Planungsübersicht!$E283)=1),MAX(Planungsübersicht!I283:Z283)," ")</f>
        <v xml:space="preserve"> </v>
      </c>
    </row>
    <row r="246" spans="2:8">
      <c r="B246" s="114" t="str">
        <f>IF(AND(Planungsübersicht!$E284&gt;1990,TYPE(Planungsübersicht!$E284)=1),Planungsübersicht!C284," ")</f>
        <v xml:space="preserve"> </v>
      </c>
      <c r="C246" s="114" t="str">
        <f>IF(AND(Planungsübersicht!$E284&gt;1990,TYPE(Planungsübersicht!$E284)=1),Planungsübersicht!D284," ")</f>
        <v xml:space="preserve"> </v>
      </c>
      <c r="D246" s="114" t="str">
        <f>IF(AND(Planungsübersicht!$E284&gt;1990,TYPE(Planungsübersicht!$E284)=1),Planungsübersicht!E284," ")</f>
        <v xml:space="preserve"> </v>
      </c>
      <c r="E246" s="115" t="str">
        <f>IF(AND(Planungsübersicht!$E284&gt;1990,TYPE(Planungsübersicht!$E284)=1),Planungsübersicht!F284," ")</f>
        <v xml:space="preserve"> </v>
      </c>
      <c r="F246" s="114" t="str">
        <f>IF(AND(Planungsübersicht!$E284&gt;1990,TYPE(Planungsübersicht!$E284)=1),Planungsübersicht!G284," ")</f>
        <v xml:space="preserve"> </v>
      </c>
      <c r="G246" s="114" t="str">
        <f>IF(AND(Planungsübersicht!$E284&gt;1990,TYPE(Planungsübersicht!$E284)=1),Planungsübersicht!H284," ")</f>
        <v xml:space="preserve"> </v>
      </c>
      <c r="H246" s="114" t="str">
        <f>IF(AND(Planungsübersicht!$E284&gt;1990,TYPE(Planungsübersicht!$E284)=1),MAX(Planungsübersicht!I284:Z284)," ")</f>
        <v xml:space="preserve"> </v>
      </c>
    </row>
    <row r="247" spans="2:8">
      <c r="B247" s="114" t="str">
        <f>IF(AND(Planungsübersicht!$E285&gt;1990,TYPE(Planungsübersicht!$E285)=1),Planungsübersicht!C285," ")</f>
        <v xml:space="preserve"> </v>
      </c>
      <c r="C247" s="114" t="str">
        <f>IF(AND(Planungsübersicht!$E285&gt;1990,TYPE(Planungsübersicht!$E285)=1),Planungsübersicht!D285," ")</f>
        <v xml:space="preserve"> </v>
      </c>
      <c r="D247" s="114" t="str">
        <f>IF(AND(Planungsübersicht!$E285&gt;1990,TYPE(Planungsübersicht!$E285)=1),Planungsübersicht!E285," ")</f>
        <v xml:space="preserve"> </v>
      </c>
      <c r="E247" s="115" t="str">
        <f>IF(AND(Planungsübersicht!$E285&gt;1990,TYPE(Planungsübersicht!$E285)=1),Planungsübersicht!F285," ")</f>
        <v xml:space="preserve"> </v>
      </c>
      <c r="F247" s="114" t="str">
        <f>IF(AND(Planungsübersicht!$E285&gt;1990,TYPE(Planungsübersicht!$E285)=1),Planungsübersicht!G285," ")</f>
        <v xml:space="preserve"> </v>
      </c>
      <c r="G247" s="114" t="str">
        <f>IF(AND(Planungsübersicht!$E285&gt;1990,TYPE(Planungsübersicht!$E285)=1),Planungsübersicht!H285," ")</f>
        <v xml:space="preserve"> </v>
      </c>
      <c r="H247" s="114" t="str">
        <f>IF(AND(Planungsübersicht!$E285&gt;1990,TYPE(Planungsübersicht!$E285)=1),MAX(Planungsübersicht!I285:Z285)," ")</f>
        <v xml:space="preserve"> </v>
      </c>
    </row>
    <row r="248" spans="2:8">
      <c r="B248" s="114" t="str">
        <f>IF(AND(Planungsübersicht!$E286&gt;1990,TYPE(Planungsübersicht!$E286)=1),Planungsübersicht!C286," ")</f>
        <v xml:space="preserve"> </v>
      </c>
      <c r="C248" s="114" t="str">
        <f>IF(AND(Planungsübersicht!$E286&gt;1990,TYPE(Planungsübersicht!$E286)=1),Planungsübersicht!D286," ")</f>
        <v xml:space="preserve"> </v>
      </c>
      <c r="D248" s="114" t="str">
        <f>IF(AND(Planungsübersicht!$E286&gt;1990,TYPE(Planungsübersicht!$E286)=1),Planungsübersicht!E286," ")</f>
        <v xml:space="preserve"> </v>
      </c>
      <c r="E248" s="115" t="str">
        <f>IF(AND(Planungsübersicht!$E286&gt;1990,TYPE(Planungsübersicht!$E286)=1),Planungsübersicht!F286," ")</f>
        <v xml:space="preserve"> </v>
      </c>
      <c r="F248" s="114" t="str">
        <f>IF(AND(Planungsübersicht!$E286&gt;1990,TYPE(Planungsübersicht!$E286)=1),Planungsübersicht!G286," ")</f>
        <v xml:space="preserve"> </v>
      </c>
      <c r="G248" s="114" t="str">
        <f>IF(AND(Planungsübersicht!$E286&gt;1990,TYPE(Planungsübersicht!$E286)=1),Planungsübersicht!H286," ")</f>
        <v xml:space="preserve"> </v>
      </c>
      <c r="H248" s="114" t="str">
        <f>IF(AND(Planungsübersicht!$E286&gt;1990,TYPE(Planungsübersicht!$E286)=1),MAX(Planungsübersicht!I286:Z286)," ")</f>
        <v xml:space="preserve"> </v>
      </c>
    </row>
    <row r="249" spans="2:8">
      <c r="B249" s="114" t="str">
        <f>IF(AND(Planungsübersicht!$E287&gt;1990,TYPE(Planungsübersicht!$E287)=1),Planungsübersicht!C287," ")</f>
        <v xml:space="preserve"> </v>
      </c>
      <c r="C249" s="114" t="str">
        <f>IF(AND(Planungsübersicht!$E287&gt;1990,TYPE(Planungsübersicht!$E287)=1),Planungsübersicht!D287," ")</f>
        <v xml:space="preserve"> </v>
      </c>
      <c r="D249" s="114" t="str">
        <f>IF(AND(Planungsübersicht!$E287&gt;1990,TYPE(Planungsübersicht!$E287)=1),Planungsübersicht!E287," ")</f>
        <v xml:space="preserve"> </v>
      </c>
      <c r="E249" s="115" t="str">
        <f>IF(AND(Planungsübersicht!$E287&gt;1990,TYPE(Planungsübersicht!$E287)=1),Planungsübersicht!F287," ")</f>
        <v xml:space="preserve"> </v>
      </c>
      <c r="F249" s="114" t="str">
        <f>IF(AND(Planungsübersicht!$E287&gt;1990,TYPE(Planungsübersicht!$E287)=1),Planungsübersicht!G287," ")</f>
        <v xml:space="preserve"> </v>
      </c>
      <c r="G249" s="114" t="str">
        <f>IF(AND(Planungsübersicht!$E287&gt;1990,TYPE(Planungsübersicht!$E287)=1),Planungsübersicht!H287," ")</f>
        <v xml:space="preserve"> </v>
      </c>
      <c r="H249" s="114" t="str">
        <f>IF(AND(Planungsübersicht!$E287&gt;1990,TYPE(Planungsübersicht!$E287)=1),MAX(Planungsübersicht!I287:Z287)," ")</f>
        <v xml:space="preserve"> </v>
      </c>
    </row>
    <row r="250" spans="2:8">
      <c r="B250" s="114" t="str">
        <f>IF(AND(Planungsübersicht!$E288&gt;1990,TYPE(Planungsübersicht!$E288)=1),Planungsübersicht!C288," ")</f>
        <v xml:space="preserve"> </v>
      </c>
      <c r="C250" s="114" t="str">
        <f>IF(AND(Planungsübersicht!$E288&gt;1990,TYPE(Planungsübersicht!$E288)=1),Planungsübersicht!D288," ")</f>
        <v xml:space="preserve"> </v>
      </c>
      <c r="D250" s="114" t="str">
        <f>IF(AND(Planungsübersicht!$E288&gt;1990,TYPE(Planungsübersicht!$E288)=1),Planungsübersicht!E288," ")</f>
        <v xml:space="preserve"> </v>
      </c>
      <c r="E250" s="115" t="str">
        <f>IF(AND(Planungsübersicht!$E288&gt;1990,TYPE(Planungsübersicht!$E288)=1),Planungsübersicht!F288," ")</f>
        <v xml:space="preserve"> </v>
      </c>
      <c r="F250" s="114" t="str">
        <f>IF(AND(Planungsübersicht!$E288&gt;1990,TYPE(Planungsübersicht!$E288)=1),Planungsübersicht!G288," ")</f>
        <v xml:space="preserve"> </v>
      </c>
      <c r="G250" s="114" t="str">
        <f>IF(AND(Planungsübersicht!$E288&gt;1990,TYPE(Planungsübersicht!$E288)=1),Planungsübersicht!H288," ")</f>
        <v xml:space="preserve"> </v>
      </c>
      <c r="H250" s="114" t="str">
        <f>IF(AND(Planungsübersicht!$E288&gt;1990,TYPE(Planungsübersicht!$E288)=1),MAX(Planungsübersicht!I288:Z288)," ")</f>
        <v xml:space="preserve"> </v>
      </c>
    </row>
    <row r="251" spans="2:8">
      <c r="B251" s="114" t="str">
        <f>IF(AND(Planungsübersicht!$E289&gt;1990,TYPE(Planungsübersicht!$E289)=1),Planungsübersicht!C289," ")</f>
        <v xml:space="preserve"> </v>
      </c>
      <c r="C251" s="114" t="str">
        <f>IF(AND(Planungsübersicht!$E289&gt;1990,TYPE(Planungsübersicht!$E289)=1),Planungsübersicht!D289," ")</f>
        <v xml:space="preserve"> </v>
      </c>
      <c r="D251" s="114" t="str">
        <f>IF(AND(Planungsübersicht!$E289&gt;1990,TYPE(Planungsübersicht!$E289)=1),Planungsübersicht!E289," ")</f>
        <v xml:space="preserve"> </v>
      </c>
      <c r="E251" s="115" t="str">
        <f>IF(AND(Planungsübersicht!$E289&gt;1990,TYPE(Planungsübersicht!$E289)=1),Planungsübersicht!F289," ")</f>
        <v xml:space="preserve"> </v>
      </c>
      <c r="F251" s="114" t="str">
        <f>IF(AND(Planungsübersicht!$E289&gt;1990,TYPE(Planungsübersicht!$E289)=1),Planungsübersicht!G289," ")</f>
        <v xml:space="preserve"> </v>
      </c>
      <c r="G251" s="114" t="str">
        <f>IF(AND(Planungsübersicht!$E289&gt;1990,TYPE(Planungsübersicht!$E289)=1),Planungsübersicht!H289," ")</f>
        <v xml:space="preserve"> </v>
      </c>
      <c r="H251" s="114" t="str">
        <f>IF(AND(Planungsübersicht!$E289&gt;1990,TYPE(Planungsübersicht!$E289)=1),MAX(Planungsübersicht!I289:Z289)," ")</f>
        <v xml:space="preserve"> </v>
      </c>
    </row>
    <row r="252" spans="2:8">
      <c r="B252" s="114" t="str">
        <f>IF(AND(Planungsübersicht!$E290&gt;1990,TYPE(Planungsübersicht!$E290)=1),Planungsübersicht!C290," ")</f>
        <v xml:space="preserve"> </v>
      </c>
      <c r="C252" s="114" t="str">
        <f>IF(AND(Planungsübersicht!$E290&gt;1990,TYPE(Planungsübersicht!$E290)=1),Planungsübersicht!D290," ")</f>
        <v xml:space="preserve"> </v>
      </c>
      <c r="D252" s="114" t="str">
        <f>IF(AND(Planungsübersicht!$E290&gt;1990,TYPE(Planungsübersicht!$E290)=1),Planungsübersicht!E290," ")</f>
        <v xml:space="preserve"> </v>
      </c>
      <c r="E252" s="115" t="str">
        <f>IF(AND(Planungsübersicht!$E290&gt;1990,TYPE(Planungsübersicht!$E290)=1),Planungsübersicht!F290," ")</f>
        <v xml:space="preserve"> </v>
      </c>
      <c r="F252" s="114" t="str">
        <f>IF(AND(Planungsübersicht!$E290&gt;1990,TYPE(Planungsübersicht!$E290)=1),Planungsübersicht!G290," ")</f>
        <v xml:space="preserve"> </v>
      </c>
      <c r="G252" s="114" t="str">
        <f>IF(AND(Planungsübersicht!$E290&gt;1990,TYPE(Planungsübersicht!$E290)=1),Planungsübersicht!H290," ")</f>
        <v xml:space="preserve"> </v>
      </c>
      <c r="H252" s="114" t="str">
        <f>IF(AND(Planungsübersicht!$E290&gt;1990,TYPE(Planungsübersicht!$E290)=1),MAX(Planungsübersicht!I290:Z290)," ")</f>
        <v xml:space="preserve"> </v>
      </c>
    </row>
    <row r="253" spans="2:8">
      <c r="B253" s="114" t="str">
        <f>IF(AND(Planungsübersicht!$E291&gt;1990,TYPE(Planungsübersicht!$E291)=1),Planungsübersicht!C291," ")</f>
        <v xml:space="preserve"> </v>
      </c>
      <c r="C253" s="114" t="str">
        <f>IF(AND(Planungsübersicht!$E291&gt;1990,TYPE(Planungsübersicht!$E291)=1),Planungsübersicht!D291," ")</f>
        <v xml:space="preserve"> </v>
      </c>
      <c r="D253" s="114" t="str">
        <f>IF(AND(Planungsübersicht!$E291&gt;1990,TYPE(Planungsübersicht!$E291)=1),Planungsübersicht!E291," ")</f>
        <v xml:space="preserve"> </v>
      </c>
      <c r="E253" s="115" t="str">
        <f>IF(AND(Planungsübersicht!$E291&gt;1990,TYPE(Planungsübersicht!$E291)=1),Planungsübersicht!F291," ")</f>
        <v xml:space="preserve"> </v>
      </c>
      <c r="F253" s="114" t="str">
        <f>IF(AND(Planungsübersicht!$E291&gt;1990,TYPE(Planungsübersicht!$E291)=1),Planungsübersicht!G291," ")</f>
        <v xml:space="preserve"> </v>
      </c>
      <c r="G253" s="114" t="str">
        <f>IF(AND(Planungsübersicht!$E291&gt;1990,TYPE(Planungsübersicht!$E291)=1),Planungsübersicht!H291," ")</f>
        <v xml:space="preserve"> </v>
      </c>
      <c r="H253" s="114" t="str">
        <f>IF(AND(Planungsübersicht!$E291&gt;1990,TYPE(Planungsübersicht!$E291)=1),MAX(Planungsübersicht!I291:Z291)," ")</f>
        <v xml:space="preserve"> </v>
      </c>
    </row>
    <row r="254" spans="2:8">
      <c r="B254" s="114" t="str">
        <f>IF(AND(Planungsübersicht!$E292&gt;1990,TYPE(Planungsübersicht!$E292)=1),Planungsübersicht!C292," ")</f>
        <v xml:space="preserve"> </v>
      </c>
      <c r="C254" s="114" t="str">
        <f>IF(AND(Planungsübersicht!$E292&gt;1990,TYPE(Planungsübersicht!$E292)=1),Planungsübersicht!D292," ")</f>
        <v xml:space="preserve"> </v>
      </c>
      <c r="D254" s="114" t="str">
        <f>IF(AND(Planungsübersicht!$E292&gt;1990,TYPE(Planungsübersicht!$E292)=1),Planungsübersicht!E292," ")</f>
        <v xml:space="preserve"> </v>
      </c>
      <c r="E254" s="115" t="str">
        <f>IF(AND(Planungsübersicht!$E292&gt;1990,TYPE(Planungsübersicht!$E292)=1),Planungsübersicht!F292," ")</f>
        <v xml:space="preserve"> </v>
      </c>
      <c r="F254" s="114" t="str">
        <f>IF(AND(Planungsübersicht!$E292&gt;1990,TYPE(Planungsübersicht!$E292)=1),Planungsübersicht!G292," ")</f>
        <v xml:space="preserve"> </v>
      </c>
      <c r="G254" s="114" t="str">
        <f>IF(AND(Planungsübersicht!$E292&gt;1990,TYPE(Planungsübersicht!$E292)=1),Planungsübersicht!H292," ")</f>
        <v xml:space="preserve"> </v>
      </c>
      <c r="H254" s="114" t="str">
        <f>IF(AND(Planungsübersicht!$E292&gt;1990,TYPE(Planungsübersicht!$E292)=1),MAX(Planungsübersicht!I292:Z292)," ")</f>
        <v xml:space="preserve"> </v>
      </c>
    </row>
    <row r="255" spans="2:8">
      <c r="B255" s="114" t="str">
        <f>IF(AND(Planungsübersicht!$E293&gt;1990,TYPE(Planungsübersicht!$E293)=1),Planungsübersicht!C293," ")</f>
        <v xml:space="preserve"> </v>
      </c>
      <c r="C255" s="114" t="str">
        <f>IF(AND(Planungsübersicht!$E293&gt;1990,TYPE(Planungsübersicht!$E293)=1),Planungsübersicht!D293," ")</f>
        <v xml:space="preserve"> </v>
      </c>
      <c r="D255" s="114" t="str">
        <f>IF(AND(Planungsübersicht!$E293&gt;1990,TYPE(Planungsübersicht!$E293)=1),Planungsübersicht!E293," ")</f>
        <v xml:space="preserve"> </v>
      </c>
      <c r="E255" s="115" t="str">
        <f>IF(AND(Planungsübersicht!$E293&gt;1990,TYPE(Planungsübersicht!$E293)=1),Planungsübersicht!F293," ")</f>
        <v xml:space="preserve"> </v>
      </c>
      <c r="F255" s="114" t="str">
        <f>IF(AND(Planungsübersicht!$E293&gt;1990,TYPE(Planungsübersicht!$E293)=1),Planungsübersicht!G293," ")</f>
        <v xml:space="preserve"> </v>
      </c>
      <c r="G255" s="114" t="str">
        <f>IF(AND(Planungsübersicht!$E293&gt;1990,TYPE(Planungsübersicht!$E293)=1),Planungsübersicht!H293," ")</f>
        <v xml:space="preserve"> </v>
      </c>
      <c r="H255" s="114" t="str">
        <f>IF(AND(Planungsübersicht!$E293&gt;1990,TYPE(Planungsübersicht!$E293)=1),MAX(Planungsübersicht!I293:Z293)," ")</f>
        <v xml:space="preserve"> </v>
      </c>
    </row>
    <row r="256" spans="2:8">
      <c r="B256" s="114" t="str">
        <f>IF(AND(Planungsübersicht!$E294&gt;1990,TYPE(Planungsübersicht!$E294)=1),Planungsübersicht!C294," ")</f>
        <v xml:space="preserve"> </v>
      </c>
      <c r="C256" s="114" t="str">
        <f>IF(AND(Planungsübersicht!$E294&gt;1990,TYPE(Planungsübersicht!$E294)=1),Planungsübersicht!D294," ")</f>
        <v xml:space="preserve"> </v>
      </c>
      <c r="D256" s="114" t="str">
        <f>IF(AND(Planungsübersicht!$E294&gt;1990,TYPE(Planungsübersicht!$E294)=1),Planungsübersicht!E294," ")</f>
        <v xml:space="preserve"> </v>
      </c>
      <c r="E256" s="115" t="str">
        <f>IF(AND(Planungsübersicht!$E294&gt;1990,TYPE(Planungsübersicht!$E294)=1),Planungsübersicht!F294," ")</f>
        <v xml:space="preserve"> </v>
      </c>
      <c r="F256" s="114" t="str">
        <f>IF(AND(Planungsübersicht!$E294&gt;1990,TYPE(Planungsübersicht!$E294)=1),Planungsübersicht!G294," ")</f>
        <v xml:space="preserve"> </v>
      </c>
      <c r="G256" s="114" t="str">
        <f>IF(AND(Planungsübersicht!$E294&gt;1990,TYPE(Planungsübersicht!$E294)=1),Planungsübersicht!H294," ")</f>
        <v xml:space="preserve"> </v>
      </c>
      <c r="H256" s="114" t="str">
        <f>IF(AND(Planungsübersicht!$E294&gt;1990,TYPE(Planungsübersicht!$E294)=1),MAX(Planungsübersicht!I294:Z294)," ")</f>
        <v xml:space="preserve"> </v>
      </c>
    </row>
    <row r="257" spans="2:8">
      <c r="B257" s="114" t="str">
        <f>IF(AND(Planungsübersicht!$E295&gt;1990,TYPE(Planungsübersicht!$E295)=1),Planungsübersicht!C295," ")</f>
        <v xml:space="preserve"> </v>
      </c>
      <c r="C257" s="114" t="str">
        <f>IF(AND(Planungsübersicht!$E295&gt;1990,TYPE(Planungsübersicht!$E295)=1),Planungsübersicht!D295," ")</f>
        <v xml:space="preserve"> </v>
      </c>
      <c r="D257" s="114" t="str">
        <f>IF(AND(Planungsübersicht!$E295&gt;1990,TYPE(Planungsübersicht!$E295)=1),Planungsübersicht!E295," ")</f>
        <v xml:space="preserve"> </v>
      </c>
      <c r="E257" s="115" t="str">
        <f>IF(AND(Planungsübersicht!$E295&gt;1990,TYPE(Planungsübersicht!$E295)=1),Planungsübersicht!F295," ")</f>
        <v xml:space="preserve"> </v>
      </c>
      <c r="F257" s="114" t="str">
        <f>IF(AND(Planungsübersicht!$E295&gt;1990,TYPE(Planungsübersicht!$E295)=1),Planungsübersicht!G295," ")</f>
        <v xml:space="preserve"> </v>
      </c>
      <c r="G257" s="114" t="str">
        <f>IF(AND(Planungsübersicht!$E295&gt;1990,TYPE(Planungsübersicht!$E295)=1),Planungsübersicht!H295," ")</f>
        <v xml:space="preserve"> </v>
      </c>
      <c r="H257" s="114" t="str">
        <f>IF(AND(Planungsübersicht!$E295&gt;1990,TYPE(Planungsübersicht!$E295)=1),MAX(Planungsübersicht!I295:Z295)," ")</f>
        <v xml:space="preserve"> </v>
      </c>
    </row>
    <row r="258" spans="2:8">
      <c r="B258" s="114" t="str">
        <f>IF(AND(Planungsübersicht!$E296&gt;1990,TYPE(Planungsübersicht!$E296)=1),Planungsübersicht!C296," ")</f>
        <v xml:space="preserve"> </v>
      </c>
      <c r="C258" s="114" t="str">
        <f>IF(AND(Planungsübersicht!$E296&gt;1990,TYPE(Planungsübersicht!$E296)=1),Planungsübersicht!D296," ")</f>
        <v xml:space="preserve"> </v>
      </c>
      <c r="D258" s="114" t="str">
        <f>IF(AND(Planungsübersicht!$E296&gt;1990,TYPE(Planungsübersicht!$E296)=1),Planungsübersicht!E296," ")</f>
        <v xml:space="preserve"> </v>
      </c>
      <c r="E258" s="115" t="str">
        <f>IF(AND(Planungsübersicht!$E296&gt;1990,TYPE(Planungsübersicht!$E296)=1),Planungsübersicht!F296," ")</f>
        <v xml:space="preserve"> </v>
      </c>
      <c r="F258" s="114" t="str">
        <f>IF(AND(Planungsübersicht!$E296&gt;1990,TYPE(Planungsübersicht!$E296)=1),Planungsübersicht!G296," ")</f>
        <v xml:space="preserve"> </v>
      </c>
      <c r="G258" s="114" t="str">
        <f>IF(AND(Planungsübersicht!$E296&gt;1990,TYPE(Planungsübersicht!$E296)=1),Planungsübersicht!H296," ")</f>
        <v xml:space="preserve"> </v>
      </c>
      <c r="H258" s="114" t="str">
        <f>IF(AND(Planungsübersicht!$E296&gt;1990,TYPE(Planungsübersicht!$E296)=1),MAX(Planungsübersicht!I296:Z296)," ")</f>
        <v xml:space="preserve"> </v>
      </c>
    </row>
    <row r="259" spans="2:8">
      <c r="B259" s="114" t="str">
        <f>IF(AND(Planungsübersicht!$E297&gt;1990,TYPE(Planungsübersicht!$E297)=1),Planungsübersicht!C297," ")</f>
        <v xml:space="preserve"> </v>
      </c>
      <c r="C259" s="114" t="str">
        <f>IF(AND(Planungsübersicht!$E297&gt;1990,TYPE(Planungsübersicht!$E297)=1),Planungsübersicht!D297," ")</f>
        <v xml:space="preserve"> </v>
      </c>
      <c r="D259" s="114" t="str">
        <f>IF(AND(Planungsübersicht!$E297&gt;1990,TYPE(Planungsübersicht!$E297)=1),Planungsübersicht!E297," ")</f>
        <v xml:space="preserve"> </v>
      </c>
      <c r="E259" s="115" t="str">
        <f>IF(AND(Planungsübersicht!$E297&gt;1990,TYPE(Planungsübersicht!$E297)=1),Planungsübersicht!F297," ")</f>
        <v xml:space="preserve"> </v>
      </c>
      <c r="F259" s="114" t="str">
        <f>IF(AND(Planungsübersicht!$E297&gt;1990,TYPE(Planungsübersicht!$E297)=1),Planungsübersicht!G297," ")</f>
        <v xml:space="preserve"> </v>
      </c>
      <c r="G259" s="114" t="str">
        <f>IF(AND(Planungsübersicht!$E297&gt;1990,TYPE(Planungsübersicht!$E297)=1),Planungsübersicht!H297," ")</f>
        <v xml:space="preserve"> </v>
      </c>
      <c r="H259" s="114" t="str">
        <f>IF(AND(Planungsübersicht!$E297&gt;1990,TYPE(Planungsübersicht!$E297)=1),MAX(Planungsübersicht!I297:Z297)," ")</f>
        <v xml:space="preserve"> </v>
      </c>
    </row>
    <row r="260" spans="2:8">
      <c r="B260" s="114" t="str">
        <f>IF(AND(Planungsübersicht!$E298&gt;1990,TYPE(Planungsübersicht!$E298)=1),Planungsübersicht!C298," ")</f>
        <v xml:space="preserve"> </v>
      </c>
      <c r="C260" s="114" t="str">
        <f>IF(AND(Planungsübersicht!$E298&gt;1990,TYPE(Planungsübersicht!$E298)=1),Planungsübersicht!D298," ")</f>
        <v xml:space="preserve"> </v>
      </c>
      <c r="D260" s="114" t="str">
        <f>IF(AND(Planungsübersicht!$E298&gt;1990,TYPE(Planungsübersicht!$E298)=1),Planungsübersicht!E298," ")</f>
        <v xml:space="preserve"> </v>
      </c>
      <c r="E260" s="115" t="str">
        <f>IF(AND(Planungsübersicht!$E298&gt;1990,TYPE(Planungsübersicht!$E298)=1),Planungsübersicht!F298," ")</f>
        <v xml:space="preserve"> </v>
      </c>
      <c r="F260" s="114" t="str">
        <f>IF(AND(Planungsübersicht!$E298&gt;1990,TYPE(Planungsübersicht!$E298)=1),Planungsübersicht!G298," ")</f>
        <v xml:space="preserve"> </v>
      </c>
      <c r="G260" s="114" t="str">
        <f>IF(AND(Planungsübersicht!$E298&gt;1990,TYPE(Planungsübersicht!$E298)=1),Planungsübersicht!H298," ")</f>
        <v xml:space="preserve"> </v>
      </c>
      <c r="H260" s="114" t="str">
        <f>IF(AND(Planungsübersicht!$E298&gt;1990,TYPE(Planungsübersicht!$E298)=1),MAX(Planungsübersicht!I298:Z298)," ")</f>
        <v xml:space="preserve"> </v>
      </c>
    </row>
    <row r="261" spans="2:8">
      <c r="B261" s="114" t="str">
        <f>IF(AND(Planungsübersicht!$E299&gt;1990,TYPE(Planungsübersicht!$E299)=1),Planungsübersicht!C299," ")</f>
        <v xml:space="preserve"> </v>
      </c>
      <c r="C261" s="114" t="str">
        <f>IF(AND(Planungsübersicht!$E299&gt;1990,TYPE(Planungsübersicht!$E299)=1),Planungsübersicht!D299," ")</f>
        <v xml:space="preserve"> </v>
      </c>
      <c r="D261" s="114" t="str">
        <f>IF(AND(Planungsübersicht!$E299&gt;1990,TYPE(Planungsübersicht!$E299)=1),Planungsübersicht!E299," ")</f>
        <v xml:space="preserve"> </v>
      </c>
      <c r="E261" s="115" t="str">
        <f>IF(AND(Planungsübersicht!$E299&gt;1990,TYPE(Planungsübersicht!$E299)=1),Planungsübersicht!F299," ")</f>
        <v xml:space="preserve"> </v>
      </c>
      <c r="F261" s="114" t="str">
        <f>IF(AND(Planungsübersicht!$E299&gt;1990,TYPE(Planungsübersicht!$E299)=1),Planungsübersicht!G299," ")</f>
        <v xml:space="preserve"> </v>
      </c>
      <c r="G261" s="114" t="str">
        <f>IF(AND(Planungsübersicht!$E299&gt;1990,TYPE(Planungsübersicht!$E299)=1),Planungsübersicht!H299," ")</f>
        <v xml:space="preserve"> </v>
      </c>
      <c r="H261" s="114" t="str">
        <f>IF(AND(Planungsübersicht!$E299&gt;1990,TYPE(Planungsübersicht!$E299)=1),MAX(Planungsübersicht!I299:Z299)," ")</f>
        <v xml:space="preserve"> </v>
      </c>
    </row>
    <row r="262" spans="2:8">
      <c r="B262" s="114" t="str">
        <f>IF(AND(Planungsübersicht!$E300&gt;1990,TYPE(Planungsübersicht!$E300)=1),Planungsübersicht!C300," ")</f>
        <v xml:space="preserve"> </v>
      </c>
      <c r="C262" s="114" t="str">
        <f>IF(AND(Planungsübersicht!$E300&gt;1990,TYPE(Planungsübersicht!$E300)=1),Planungsübersicht!D300," ")</f>
        <v xml:space="preserve"> </v>
      </c>
      <c r="D262" s="114" t="str">
        <f>IF(AND(Planungsübersicht!$E300&gt;1990,TYPE(Planungsübersicht!$E300)=1),Planungsübersicht!E300," ")</f>
        <v xml:space="preserve"> </v>
      </c>
      <c r="E262" s="115" t="str">
        <f>IF(AND(Planungsübersicht!$E300&gt;1990,TYPE(Planungsübersicht!$E300)=1),Planungsübersicht!F300," ")</f>
        <v xml:space="preserve"> </v>
      </c>
      <c r="F262" s="114" t="str">
        <f>IF(AND(Planungsübersicht!$E300&gt;1990,TYPE(Planungsübersicht!$E300)=1),Planungsübersicht!G300," ")</f>
        <v xml:space="preserve"> </v>
      </c>
      <c r="G262" s="114" t="str">
        <f>IF(AND(Planungsübersicht!$E300&gt;1990,TYPE(Planungsübersicht!$E300)=1),Planungsübersicht!H300," ")</f>
        <v xml:space="preserve"> </v>
      </c>
      <c r="H262" s="114" t="str">
        <f>IF(AND(Planungsübersicht!$E300&gt;1990,TYPE(Planungsübersicht!$E300)=1),MAX(Planungsübersicht!I300:Z300)," ")</f>
        <v xml:space="preserve"> </v>
      </c>
    </row>
    <row r="263" spans="2:8">
      <c r="B263" s="114" t="str">
        <f>IF(AND(Planungsübersicht!$E301&gt;1990,TYPE(Planungsübersicht!$E301)=1),Planungsübersicht!C301," ")</f>
        <v xml:space="preserve"> </v>
      </c>
      <c r="C263" s="114" t="str">
        <f>IF(AND(Planungsübersicht!$E301&gt;1990,TYPE(Planungsübersicht!$E301)=1),Planungsübersicht!D301," ")</f>
        <v xml:space="preserve"> </v>
      </c>
      <c r="D263" s="114" t="str">
        <f>IF(AND(Planungsübersicht!$E301&gt;1990,TYPE(Planungsübersicht!$E301)=1),Planungsübersicht!E301," ")</f>
        <v xml:space="preserve"> </v>
      </c>
      <c r="E263" s="115" t="str">
        <f>IF(AND(Planungsübersicht!$E301&gt;1990,TYPE(Planungsübersicht!$E301)=1),Planungsübersicht!F301," ")</f>
        <v xml:space="preserve"> </v>
      </c>
      <c r="F263" s="114" t="str">
        <f>IF(AND(Planungsübersicht!$E301&gt;1990,TYPE(Planungsübersicht!$E301)=1),Planungsübersicht!G301," ")</f>
        <v xml:space="preserve"> </v>
      </c>
      <c r="G263" s="114" t="str">
        <f>IF(AND(Planungsübersicht!$E301&gt;1990,TYPE(Planungsübersicht!$E301)=1),Planungsübersicht!H301," ")</f>
        <v xml:space="preserve"> </v>
      </c>
      <c r="H263" s="114" t="str">
        <f>IF(AND(Planungsübersicht!$E301&gt;1990,TYPE(Planungsübersicht!$E301)=1),MAX(Planungsübersicht!I301:Z301)," ")</f>
        <v xml:space="preserve"> </v>
      </c>
    </row>
    <row r="264" spans="2:8">
      <c r="B264" s="114" t="str">
        <f>IF(AND(Planungsübersicht!$E302&gt;1990,TYPE(Planungsübersicht!$E302)=1),Planungsübersicht!C302," ")</f>
        <v xml:space="preserve"> </v>
      </c>
      <c r="C264" s="114" t="str">
        <f>IF(AND(Planungsübersicht!$E302&gt;1990,TYPE(Planungsübersicht!$E302)=1),Planungsübersicht!D302," ")</f>
        <v xml:space="preserve"> </v>
      </c>
      <c r="D264" s="114" t="str">
        <f>IF(AND(Planungsübersicht!$E302&gt;1990,TYPE(Planungsübersicht!$E302)=1),Planungsübersicht!E302," ")</f>
        <v xml:space="preserve"> </v>
      </c>
      <c r="E264" s="115" t="str">
        <f>IF(AND(Planungsübersicht!$E302&gt;1990,TYPE(Planungsübersicht!$E302)=1),Planungsübersicht!F302," ")</f>
        <v xml:space="preserve"> </v>
      </c>
      <c r="F264" s="114" t="str">
        <f>IF(AND(Planungsübersicht!$E302&gt;1990,TYPE(Planungsübersicht!$E302)=1),Planungsübersicht!G302," ")</f>
        <v xml:space="preserve"> </v>
      </c>
      <c r="G264" s="114" t="str">
        <f>IF(AND(Planungsübersicht!$E302&gt;1990,TYPE(Planungsübersicht!$E302)=1),Planungsübersicht!H302," ")</f>
        <v xml:space="preserve"> </v>
      </c>
      <c r="H264" s="114" t="str">
        <f>IF(AND(Planungsübersicht!$E302&gt;1990,TYPE(Planungsübersicht!$E302)=1),MAX(Planungsübersicht!I302:Z302)," ")</f>
        <v xml:space="preserve"> </v>
      </c>
    </row>
    <row r="265" spans="2:8">
      <c r="B265" s="114" t="str">
        <f>IF(AND(Planungsübersicht!$E303&gt;1990,TYPE(Planungsübersicht!$E303)=1),Planungsübersicht!C303," ")</f>
        <v xml:space="preserve"> </v>
      </c>
      <c r="C265" s="114" t="str">
        <f>IF(AND(Planungsübersicht!$E303&gt;1990,TYPE(Planungsübersicht!$E303)=1),Planungsübersicht!D303," ")</f>
        <v xml:space="preserve"> </v>
      </c>
      <c r="D265" s="114" t="str">
        <f>IF(AND(Planungsübersicht!$E303&gt;1990,TYPE(Planungsübersicht!$E303)=1),Planungsübersicht!E303," ")</f>
        <v xml:space="preserve"> </v>
      </c>
      <c r="E265" s="115" t="str">
        <f>IF(AND(Planungsübersicht!$E303&gt;1990,TYPE(Planungsübersicht!$E303)=1),Planungsübersicht!F303," ")</f>
        <v xml:space="preserve"> </v>
      </c>
      <c r="F265" s="114" t="str">
        <f>IF(AND(Planungsübersicht!$E303&gt;1990,TYPE(Planungsübersicht!$E303)=1),Planungsübersicht!G303," ")</f>
        <v xml:space="preserve"> </v>
      </c>
      <c r="G265" s="114" t="str">
        <f>IF(AND(Planungsübersicht!$E303&gt;1990,TYPE(Planungsübersicht!$E303)=1),Planungsübersicht!H303," ")</f>
        <v xml:space="preserve"> </v>
      </c>
      <c r="H265" s="114" t="str">
        <f>IF(AND(Planungsübersicht!$E303&gt;1990,TYPE(Planungsübersicht!$E303)=1),MAX(Planungsübersicht!I303:Z303)," ")</f>
        <v xml:space="preserve"> </v>
      </c>
    </row>
    <row r="266" spans="2:8">
      <c r="B266" s="114" t="str">
        <f>IF(AND(Planungsübersicht!$E304&gt;1990,TYPE(Planungsübersicht!$E304)=1),Planungsübersicht!C304," ")</f>
        <v xml:space="preserve"> </v>
      </c>
      <c r="C266" s="114" t="str">
        <f>IF(AND(Planungsübersicht!$E304&gt;1990,TYPE(Planungsübersicht!$E304)=1),Planungsübersicht!D304," ")</f>
        <v xml:space="preserve"> </v>
      </c>
      <c r="D266" s="114" t="str">
        <f>IF(AND(Planungsübersicht!$E304&gt;1990,TYPE(Planungsübersicht!$E304)=1),Planungsübersicht!E304," ")</f>
        <v xml:space="preserve"> </v>
      </c>
      <c r="E266" s="115" t="str">
        <f>IF(AND(Planungsübersicht!$E304&gt;1990,TYPE(Planungsübersicht!$E304)=1),Planungsübersicht!F304," ")</f>
        <v xml:space="preserve"> </v>
      </c>
      <c r="F266" s="114" t="str">
        <f>IF(AND(Planungsübersicht!$E304&gt;1990,TYPE(Planungsübersicht!$E304)=1),Planungsübersicht!G304," ")</f>
        <v xml:space="preserve"> </v>
      </c>
      <c r="G266" s="114" t="str">
        <f>IF(AND(Planungsübersicht!$E304&gt;1990,TYPE(Planungsübersicht!$E304)=1),Planungsübersicht!H304," ")</f>
        <v xml:space="preserve"> </v>
      </c>
      <c r="H266" s="114" t="str">
        <f>IF(AND(Planungsübersicht!$E304&gt;1990,TYPE(Planungsübersicht!$E304)=1),MAX(Planungsübersicht!I304:Z304)," ")</f>
        <v xml:space="preserve"> </v>
      </c>
    </row>
    <row r="267" spans="2:8">
      <c r="B267" s="114" t="str">
        <f>IF(AND(Planungsübersicht!$E305&gt;1990,TYPE(Planungsübersicht!$E305)=1),Planungsübersicht!C305," ")</f>
        <v xml:space="preserve"> </v>
      </c>
      <c r="C267" s="114" t="str">
        <f>IF(AND(Planungsübersicht!$E305&gt;1990,TYPE(Planungsübersicht!$E305)=1),Planungsübersicht!D305," ")</f>
        <v xml:space="preserve"> </v>
      </c>
      <c r="D267" s="114" t="str">
        <f>IF(AND(Planungsübersicht!$E305&gt;1990,TYPE(Planungsübersicht!$E305)=1),Planungsübersicht!E305," ")</f>
        <v xml:space="preserve"> </v>
      </c>
      <c r="E267" s="115" t="str">
        <f>IF(AND(Planungsübersicht!$E305&gt;1990,TYPE(Planungsübersicht!$E305)=1),Planungsübersicht!F305," ")</f>
        <v xml:space="preserve"> </v>
      </c>
      <c r="F267" s="114" t="str">
        <f>IF(AND(Planungsübersicht!$E305&gt;1990,TYPE(Planungsübersicht!$E305)=1),Planungsübersicht!G305," ")</f>
        <v xml:space="preserve"> </v>
      </c>
      <c r="G267" s="114" t="str">
        <f>IF(AND(Planungsübersicht!$E305&gt;1990,TYPE(Planungsübersicht!$E305)=1),Planungsübersicht!H305," ")</f>
        <v xml:space="preserve"> </v>
      </c>
      <c r="H267" s="114" t="str">
        <f>IF(AND(Planungsübersicht!$E305&gt;1990,TYPE(Planungsübersicht!$E305)=1),MAX(Planungsübersicht!I305:Z305)," ")</f>
        <v xml:space="preserve"> </v>
      </c>
    </row>
    <row r="268" spans="2:8">
      <c r="B268" s="114" t="str">
        <f>IF(AND(Planungsübersicht!$E306&gt;1990,TYPE(Planungsübersicht!$E306)=1),Planungsübersicht!C306," ")</f>
        <v xml:space="preserve"> </v>
      </c>
      <c r="C268" s="114" t="str">
        <f>IF(AND(Planungsübersicht!$E306&gt;1990,TYPE(Planungsübersicht!$E306)=1),Planungsübersicht!D306," ")</f>
        <v xml:space="preserve"> </v>
      </c>
      <c r="D268" s="114" t="str">
        <f>IF(AND(Planungsübersicht!$E306&gt;1990,TYPE(Planungsübersicht!$E306)=1),Planungsübersicht!E306," ")</f>
        <v xml:space="preserve"> </v>
      </c>
      <c r="E268" s="115" t="str">
        <f>IF(AND(Planungsübersicht!$E306&gt;1990,TYPE(Planungsübersicht!$E306)=1),Planungsübersicht!F306," ")</f>
        <v xml:space="preserve"> </v>
      </c>
      <c r="F268" s="114" t="str">
        <f>IF(AND(Planungsübersicht!$E306&gt;1990,TYPE(Planungsübersicht!$E306)=1),Planungsübersicht!G306," ")</f>
        <v xml:space="preserve"> </v>
      </c>
      <c r="G268" s="114" t="str">
        <f>IF(AND(Planungsübersicht!$E306&gt;1990,TYPE(Planungsübersicht!$E306)=1),Planungsübersicht!H306," ")</f>
        <v xml:space="preserve"> </v>
      </c>
      <c r="H268" s="114" t="str">
        <f>IF(AND(Planungsübersicht!$E306&gt;1990,TYPE(Planungsübersicht!$E306)=1),MAX(Planungsübersicht!I306:Z306)," ")</f>
        <v xml:space="preserve"> </v>
      </c>
    </row>
    <row r="269" spans="2:8">
      <c r="B269" s="114" t="str">
        <f>IF(AND(Planungsübersicht!$E307&gt;1990,TYPE(Planungsübersicht!$E307)=1),Planungsübersicht!C307," ")</f>
        <v xml:space="preserve"> </v>
      </c>
      <c r="C269" s="114" t="str">
        <f>IF(AND(Planungsübersicht!$E307&gt;1990,TYPE(Planungsübersicht!$E307)=1),Planungsübersicht!D307," ")</f>
        <v xml:space="preserve"> </v>
      </c>
      <c r="D269" s="114" t="str">
        <f>IF(AND(Planungsübersicht!$E307&gt;1990,TYPE(Planungsübersicht!$E307)=1),Planungsübersicht!E307," ")</f>
        <v xml:space="preserve"> </v>
      </c>
      <c r="E269" s="115" t="str">
        <f>IF(AND(Planungsübersicht!$E307&gt;1990,TYPE(Planungsübersicht!$E307)=1),Planungsübersicht!F307," ")</f>
        <v xml:space="preserve"> </v>
      </c>
      <c r="F269" s="114" t="str">
        <f>IF(AND(Planungsübersicht!$E307&gt;1990,TYPE(Planungsübersicht!$E307)=1),Planungsübersicht!G307," ")</f>
        <v xml:space="preserve"> </v>
      </c>
      <c r="G269" s="114" t="str">
        <f>IF(AND(Planungsübersicht!$E307&gt;1990,TYPE(Planungsübersicht!$E307)=1),Planungsübersicht!H307," ")</f>
        <v xml:space="preserve"> </v>
      </c>
      <c r="H269" s="114" t="str">
        <f>IF(AND(Planungsübersicht!$E307&gt;1990,TYPE(Planungsübersicht!$E307)=1),MAX(Planungsübersicht!I307:Z307)," ")</f>
        <v xml:space="preserve"> </v>
      </c>
    </row>
    <row r="270" spans="2:8">
      <c r="B270" s="114" t="str">
        <f>IF(AND(Planungsübersicht!$E308&gt;1990,TYPE(Planungsübersicht!$E308)=1),Planungsübersicht!C308," ")</f>
        <v xml:space="preserve"> </v>
      </c>
      <c r="C270" s="114" t="str">
        <f>IF(AND(Planungsübersicht!$E308&gt;1990,TYPE(Planungsübersicht!$E308)=1),Planungsübersicht!D308," ")</f>
        <v xml:space="preserve"> </v>
      </c>
      <c r="D270" s="114" t="str">
        <f>IF(AND(Planungsübersicht!$E308&gt;1990,TYPE(Planungsübersicht!$E308)=1),Planungsübersicht!E308," ")</f>
        <v xml:space="preserve"> </v>
      </c>
      <c r="E270" s="115" t="str">
        <f>IF(AND(Planungsübersicht!$E308&gt;1990,TYPE(Planungsübersicht!$E308)=1),Planungsübersicht!F308," ")</f>
        <v xml:space="preserve"> </v>
      </c>
      <c r="F270" s="114" t="str">
        <f>IF(AND(Planungsübersicht!$E308&gt;1990,TYPE(Planungsübersicht!$E308)=1),Planungsübersicht!G308," ")</f>
        <v xml:space="preserve"> </v>
      </c>
      <c r="G270" s="114" t="str">
        <f>IF(AND(Planungsübersicht!$E308&gt;1990,TYPE(Planungsübersicht!$E308)=1),Planungsübersicht!H308," ")</f>
        <v xml:space="preserve"> </v>
      </c>
      <c r="H270" s="114" t="str">
        <f>IF(AND(Planungsübersicht!$E308&gt;1990,TYPE(Planungsübersicht!$E308)=1),MAX(Planungsübersicht!I308:Z308)," ")</f>
        <v xml:space="preserve"> </v>
      </c>
    </row>
    <row r="271" spans="2:8">
      <c r="B271" s="114" t="str">
        <f>IF(AND(Planungsübersicht!$E309&gt;1990,TYPE(Planungsübersicht!$E309)=1),Planungsübersicht!C309," ")</f>
        <v xml:space="preserve"> </v>
      </c>
      <c r="C271" s="114" t="str">
        <f>IF(AND(Planungsübersicht!$E309&gt;1990,TYPE(Planungsübersicht!$E309)=1),Planungsübersicht!D309," ")</f>
        <v xml:space="preserve"> </v>
      </c>
      <c r="D271" s="114" t="str">
        <f>IF(AND(Planungsübersicht!$E309&gt;1990,TYPE(Planungsübersicht!$E309)=1),Planungsübersicht!E309," ")</f>
        <v xml:space="preserve"> </v>
      </c>
      <c r="E271" s="115" t="str">
        <f>IF(AND(Planungsübersicht!$E309&gt;1990,TYPE(Planungsübersicht!$E309)=1),Planungsübersicht!F309," ")</f>
        <v xml:space="preserve"> </v>
      </c>
      <c r="F271" s="114" t="str">
        <f>IF(AND(Planungsübersicht!$E309&gt;1990,TYPE(Planungsübersicht!$E309)=1),Planungsübersicht!G309," ")</f>
        <v xml:space="preserve"> </v>
      </c>
      <c r="G271" s="114" t="str">
        <f>IF(AND(Planungsübersicht!$E309&gt;1990,TYPE(Planungsübersicht!$E309)=1),Planungsübersicht!H309," ")</f>
        <v xml:space="preserve"> </v>
      </c>
      <c r="H271" s="114" t="str">
        <f>IF(AND(Planungsübersicht!$E309&gt;1990,TYPE(Planungsübersicht!$E309)=1),MAX(Planungsübersicht!I309:Z309)," ")</f>
        <v xml:space="preserve"> </v>
      </c>
    </row>
    <row r="272" spans="2:8">
      <c r="B272" s="114" t="str">
        <f>IF(AND(Planungsübersicht!$E310&gt;1990,TYPE(Planungsübersicht!$E310)=1),Planungsübersicht!C310," ")</f>
        <v xml:space="preserve"> </v>
      </c>
      <c r="C272" s="114" t="str">
        <f>IF(AND(Planungsübersicht!$E310&gt;1990,TYPE(Planungsübersicht!$E310)=1),Planungsübersicht!D310," ")</f>
        <v xml:space="preserve"> </v>
      </c>
      <c r="D272" s="114" t="str">
        <f>IF(AND(Planungsübersicht!$E310&gt;1990,TYPE(Planungsübersicht!$E310)=1),Planungsübersicht!E310," ")</f>
        <v xml:space="preserve"> </v>
      </c>
      <c r="E272" s="115" t="str">
        <f>IF(AND(Planungsübersicht!$E310&gt;1990,TYPE(Planungsübersicht!$E310)=1),Planungsübersicht!F310," ")</f>
        <v xml:space="preserve"> </v>
      </c>
      <c r="F272" s="114" t="str">
        <f>IF(AND(Planungsübersicht!$E310&gt;1990,TYPE(Planungsübersicht!$E310)=1),Planungsübersicht!G310," ")</f>
        <v xml:space="preserve"> </v>
      </c>
      <c r="G272" s="114" t="str">
        <f>IF(AND(Planungsübersicht!$E310&gt;1990,TYPE(Planungsübersicht!$E310)=1),Planungsübersicht!H310," ")</f>
        <v xml:space="preserve"> </v>
      </c>
      <c r="H272" s="114" t="str">
        <f>IF(AND(Planungsübersicht!$E310&gt;1990,TYPE(Planungsübersicht!$E310)=1),MAX(Planungsübersicht!I310:Z310)," ")</f>
        <v xml:space="preserve"> </v>
      </c>
    </row>
    <row r="273" spans="2:8">
      <c r="B273" s="114" t="str">
        <f>IF(AND(Planungsübersicht!$E311&gt;1990,TYPE(Planungsübersicht!$E311)=1),Planungsübersicht!C311," ")</f>
        <v xml:space="preserve"> </v>
      </c>
      <c r="C273" s="114" t="str">
        <f>IF(AND(Planungsübersicht!$E311&gt;1990,TYPE(Planungsübersicht!$E311)=1),Planungsübersicht!D311," ")</f>
        <v xml:space="preserve"> </v>
      </c>
      <c r="D273" s="114" t="str">
        <f>IF(AND(Planungsübersicht!$E311&gt;1990,TYPE(Planungsübersicht!$E311)=1),Planungsübersicht!E311," ")</f>
        <v xml:space="preserve"> </v>
      </c>
      <c r="E273" s="115" t="str">
        <f>IF(AND(Planungsübersicht!$E311&gt;1990,TYPE(Planungsübersicht!$E311)=1),Planungsübersicht!F311," ")</f>
        <v xml:space="preserve"> </v>
      </c>
      <c r="F273" s="114" t="str">
        <f>IF(AND(Planungsübersicht!$E311&gt;1990,TYPE(Planungsübersicht!$E311)=1),Planungsübersicht!G311," ")</f>
        <v xml:space="preserve"> </v>
      </c>
      <c r="G273" s="114" t="str">
        <f>IF(AND(Planungsübersicht!$E311&gt;1990,TYPE(Planungsübersicht!$E311)=1),Planungsübersicht!H311," ")</f>
        <v xml:space="preserve"> </v>
      </c>
      <c r="H273" s="114" t="str">
        <f>IF(AND(Planungsübersicht!$E311&gt;1990,TYPE(Planungsübersicht!$E311)=1),MAX(Planungsübersicht!I311:Z311)," ")</f>
        <v xml:space="preserve"> </v>
      </c>
    </row>
    <row r="274" spans="2:8">
      <c r="B274" s="114" t="str">
        <f>IF(AND(Planungsübersicht!$E312&gt;1990,TYPE(Planungsübersicht!$E312)=1),Planungsübersicht!C312," ")</f>
        <v xml:space="preserve"> </v>
      </c>
      <c r="C274" s="114" t="str">
        <f>IF(AND(Planungsübersicht!$E312&gt;1990,TYPE(Planungsübersicht!$E312)=1),Planungsübersicht!D312," ")</f>
        <v xml:space="preserve"> </v>
      </c>
      <c r="D274" s="114" t="str">
        <f>IF(AND(Planungsübersicht!$E312&gt;1990,TYPE(Planungsübersicht!$E312)=1),Planungsübersicht!E312," ")</f>
        <v xml:space="preserve"> </v>
      </c>
      <c r="E274" s="115" t="str">
        <f>IF(AND(Planungsübersicht!$E312&gt;1990,TYPE(Planungsübersicht!$E312)=1),Planungsübersicht!F312," ")</f>
        <v xml:space="preserve"> </v>
      </c>
      <c r="F274" s="114" t="str">
        <f>IF(AND(Planungsübersicht!$E312&gt;1990,TYPE(Planungsübersicht!$E312)=1),Planungsübersicht!G312," ")</f>
        <v xml:space="preserve"> </v>
      </c>
      <c r="G274" s="114" t="str">
        <f>IF(AND(Planungsübersicht!$E312&gt;1990,TYPE(Planungsübersicht!$E312)=1),Planungsübersicht!H312," ")</f>
        <v xml:space="preserve"> </v>
      </c>
      <c r="H274" s="114" t="str">
        <f>IF(AND(Planungsübersicht!$E312&gt;1990,TYPE(Planungsübersicht!$E312)=1),MAX(Planungsübersicht!I312:Z312)," ")</f>
        <v xml:space="preserve"> </v>
      </c>
    </row>
    <row r="275" spans="2:8">
      <c r="B275" s="114" t="str">
        <f>IF(AND(Planungsübersicht!$E313&gt;1990,TYPE(Planungsübersicht!$E313)=1),Planungsübersicht!C313," ")</f>
        <v xml:space="preserve"> </v>
      </c>
      <c r="C275" s="114" t="str">
        <f>IF(AND(Planungsübersicht!$E313&gt;1990,TYPE(Planungsübersicht!$E313)=1),Planungsübersicht!D313," ")</f>
        <v xml:space="preserve"> </v>
      </c>
      <c r="D275" s="114" t="str">
        <f>IF(AND(Planungsübersicht!$E313&gt;1990,TYPE(Planungsübersicht!$E313)=1),Planungsübersicht!E313," ")</f>
        <v xml:space="preserve"> </v>
      </c>
      <c r="E275" s="115" t="str">
        <f>IF(AND(Planungsübersicht!$E313&gt;1990,TYPE(Planungsübersicht!$E313)=1),Planungsübersicht!F313," ")</f>
        <v xml:space="preserve"> </v>
      </c>
      <c r="F275" s="114" t="str">
        <f>IF(AND(Planungsübersicht!$E313&gt;1990,TYPE(Planungsübersicht!$E313)=1),Planungsübersicht!G313," ")</f>
        <v xml:space="preserve"> </v>
      </c>
      <c r="G275" s="114" t="str">
        <f>IF(AND(Planungsübersicht!$E313&gt;1990,TYPE(Planungsübersicht!$E313)=1),Planungsübersicht!H313," ")</f>
        <v xml:space="preserve"> </v>
      </c>
      <c r="H275" s="114" t="str">
        <f>IF(AND(Planungsübersicht!$E313&gt;1990,TYPE(Planungsübersicht!$E313)=1),MAX(Planungsübersicht!I313:Z313)," ")</f>
        <v xml:space="preserve"> </v>
      </c>
    </row>
    <row r="276" spans="2:8">
      <c r="B276" s="114" t="str">
        <f>IF(AND(Planungsübersicht!$E314&gt;1990,TYPE(Planungsübersicht!$E314)=1),Planungsübersicht!C314," ")</f>
        <v xml:space="preserve"> </v>
      </c>
      <c r="C276" s="114" t="str">
        <f>IF(AND(Planungsübersicht!$E314&gt;1990,TYPE(Planungsübersicht!$E314)=1),Planungsübersicht!D314," ")</f>
        <v xml:space="preserve"> </v>
      </c>
      <c r="D276" s="114" t="str">
        <f>IF(AND(Planungsübersicht!$E314&gt;1990,TYPE(Planungsübersicht!$E314)=1),Planungsübersicht!E314," ")</f>
        <v xml:space="preserve"> </v>
      </c>
      <c r="E276" s="115" t="str">
        <f>IF(AND(Planungsübersicht!$E314&gt;1990,TYPE(Planungsübersicht!$E314)=1),Planungsübersicht!F314," ")</f>
        <v xml:space="preserve"> </v>
      </c>
      <c r="F276" s="114" t="str">
        <f>IF(AND(Planungsübersicht!$E314&gt;1990,TYPE(Planungsübersicht!$E314)=1),Planungsübersicht!G314," ")</f>
        <v xml:space="preserve"> </v>
      </c>
      <c r="G276" s="114" t="str">
        <f>IF(AND(Planungsübersicht!$E314&gt;1990,TYPE(Planungsübersicht!$E314)=1),Planungsübersicht!H314," ")</f>
        <v xml:space="preserve"> </v>
      </c>
      <c r="H276" s="114" t="str">
        <f>IF(AND(Planungsübersicht!$E314&gt;1990,TYPE(Planungsübersicht!$E314)=1),MAX(Planungsübersicht!I314:Z314)," ")</f>
        <v xml:space="preserve"> </v>
      </c>
    </row>
    <row r="277" spans="2:8">
      <c r="B277" s="114" t="str">
        <f>IF(AND(Planungsübersicht!$E315&gt;1990,TYPE(Planungsübersicht!$E315)=1),Planungsübersicht!C315," ")</f>
        <v xml:space="preserve"> </v>
      </c>
      <c r="C277" s="114" t="str">
        <f>IF(AND(Planungsübersicht!$E315&gt;1990,TYPE(Planungsübersicht!$E315)=1),Planungsübersicht!D315," ")</f>
        <v xml:space="preserve"> </v>
      </c>
      <c r="D277" s="114" t="str">
        <f>IF(AND(Planungsübersicht!$E315&gt;1990,TYPE(Planungsübersicht!$E315)=1),Planungsübersicht!E315," ")</f>
        <v xml:space="preserve"> </v>
      </c>
      <c r="E277" s="115" t="str">
        <f>IF(AND(Planungsübersicht!$E315&gt;1990,TYPE(Planungsübersicht!$E315)=1),Planungsübersicht!F315," ")</f>
        <v xml:space="preserve"> </v>
      </c>
      <c r="F277" s="114" t="str">
        <f>IF(AND(Planungsübersicht!$E315&gt;1990,TYPE(Planungsübersicht!$E315)=1),Planungsübersicht!G315," ")</f>
        <v xml:space="preserve"> </v>
      </c>
      <c r="G277" s="114" t="str">
        <f>IF(AND(Planungsübersicht!$E315&gt;1990,TYPE(Planungsübersicht!$E315)=1),Planungsübersicht!H315," ")</f>
        <v xml:space="preserve"> </v>
      </c>
      <c r="H277" s="114" t="str">
        <f>IF(AND(Planungsübersicht!$E315&gt;1990,TYPE(Planungsübersicht!$E315)=1),MAX(Planungsübersicht!I315:Z315)," ")</f>
        <v xml:space="preserve"> </v>
      </c>
    </row>
    <row r="278" spans="2:8">
      <c r="B278" s="114" t="str">
        <f>IF(AND(Planungsübersicht!$E316&gt;1990,TYPE(Planungsübersicht!$E316)=1),Planungsübersicht!C316," ")</f>
        <v xml:space="preserve"> </v>
      </c>
      <c r="C278" s="114" t="str">
        <f>IF(AND(Planungsübersicht!$E316&gt;1990,TYPE(Planungsübersicht!$E316)=1),Planungsübersicht!D316," ")</f>
        <v xml:space="preserve"> </v>
      </c>
      <c r="D278" s="114" t="str">
        <f>IF(AND(Planungsübersicht!$E316&gt;1990,TYPE(Planungsübersicht!$E316)=1),Planungsübersicht!E316," ")</f>
        <v xml:space="preserve"> </v>
      </c>
      <c r="E278" s="115" t="str">
        <f>IF(AND(Planungsübersicht!$E316&gt;1990,TYPE(Planungsübersicht!$E316)=1),Planungsübersicht!F316," ")</f>
        <v xml:space="preserve"> </v>
      </c>
      <c r="F278" s="114" t="str">
        <f>IF(AND(Planungsübersicht!$E316&gt;1990,TYPE(Planungsübersicht!$E316)=1),Planungsübersicht!G316," ")</f>
        <v xml:space="preserve"> </v>
      </c>
      <c r="G278" s="114" t="str">
        <f>IF(AND(Planungsübersicht!$E316&gt;1990,TYPE(Planungsübersicht!$E316)=1),Planungsübersicht!H316," ")</f>
        <v xml:space="preserve"> </v>
      </c>
      <c r="H278" s="114" t="str">
        <f>IF(AND(Planungsübersicht!$E316&gt;1990,TYPE(Planungsübersicht!$E316)=1),MAX(Planungsübersicht!I316:Z316)," ")</f>
        <v xml:space="preserve"> </v>
      </c>
    </row>
    <row r="279" spans="2:8">
      <c r="B279" s="114" t="str">
        <f>IF(AND(Planungsübersicht!$E317&gt;1990,TYPE(Planungsübersicht!$E317)=1),Planungsübersicht!C317," ")</f>
        <v xml:space="preserve"> </v>
      </c>
      <c r="C279" s="114" t="str">
        <f>IF(AND(Planungsübersicht!$E317&gt;1990,TYPE(Planungsübersicht!$E317)=1),Planungsübersicht!D317," ")</f>
        <v xml:space="preserve"> </v>
      </c>
      <c r="D279" s="114" t="str">
        <f>IF(AND(Planungsübersicht!$E317&gt;1990,TYPE(Planungsübersicht!$E317)=1),Planungsübersicht!E317," ")</f>
        <v xml:space="preserve"> </v>
      </c>
      <c r="E279" s="115" t="str">
        <f>IF(AND(Planungsübersicht!$E317&gt;1990,TYPE(Planungsübersicht!$E317)=1),Planungsübersicht!F317," ")</f>
        <v xml:space="preserve"> </v>
      </c>
      <c r="F279" s="114" t="str">
        <f>IF(AND(Planungsübersicht!$E317&gt;1990,TYPE(Planungsübersicht!$E317)=1),Planungsübersicht!G317," ")</f>
        <v xml:space="preserve"> </v>
      </c>
      <c r="G279" s="114" t="str">
        <f>IF(AND(Planungsübersicht!$E317&gt;1990,TYPE(Planungsübersicht!$E317)=1),Planungsübersicht!H317," ")</f>
        <v xml:space="preserve"> </v>
      </c>
      <c r="H279" s="114" t="str">
        <f>IF(AND(Planungsübersicht!$E317&gt;1990,TYPE(Planungsübersicht!$E317)=1),MAX(Planungsübersicht!I317:Z317)," ")</f>
        <v xml:space="preserve"> </v>
      </c>
    </row>
    <row r="280" spans="2:8">
      <c r="B280" s="114" t="str">
        <f>IF(AND(Planungsübersicht!$E318&gt;1990,TYPE(Planungsübersicht!$E318)=1),Planungsübersicht!C318," ")</f>
        <v xml:space="preserve"> </v>
      </c>
      <c r="C280" s="114" t="str">
        <f>IF(AND(Planungsübersicht!$E318&gt;1990,TYPE(Planungsübersicht!$E318)=1),Planungsübersicht!D318," ")</f>
        <v xml:space="preserve"> </v>
      </c>
      <c r="D280" s="114" t="str">
        <f>IF(AND(Planungsübersicht!$E318&gt;1990,TYPE(Planungsübersicht!$E318)=1),Planungsübersicht!E318," ")</f>
        <v xml:space="preserve"> </v>
      </c>
      <c r="E280" s="115" t="str">
        <f>IF(AND(Planungsübersicht!$E318&gt;1990,TYPE(Planungsübersicht!$E318)=1),Planungsübersicht!F318," ")</f>
        <v xml:space="preserve"> </v>
      </c>
      <c r="F280" s="114" t="str">
        <f>IF(AND(Planungsübersicht!$E318&gt;1990,TYPE(Planungsübersicht!$E318)=1),Planungsübersicht!G318," ")</f>
        <v xml:space="preserve"> </v>
      </c>
      <c r="G280" s="114" t="str">
        <f>IF(AND(Planungsübersicht!$E318&gt;1990,TYPE(Planungsübersicht!$E318)=1),Planungsübersicht!H318," ")</f>
        <v xml:space="preserve"> </v>
      </c>
      <c r="H280" s="114" t="str">
        <f>IF(AND(Planungsübersicht!$E318&gt;1990,TYPE(Planungsübersicht!$E318)=1),MAX(Planungsübersicht!I318:Z318)," ")</f>
        <v xml:space="preserve"> </v>
      </c>
    </row>
    <row r="281" spans="2:8">
      <c r="B281" s="114" t="str">
        <f>IF(AND(Planungsübersicht!$E319&gt;1990,TYPE(Planungsübersicht!$E319)=1),Planungsübersicht!C319," ")</f>
        <v xml:space="preserve"> </v>
      </c>
      <c r="C281" s="114" t="str">
        <f>IF(AND(Planungsübersicht!$E319&gt;1990,TYPE(Planungsübersicht!$E319)=1),Planungsübersicht!D319," ")</f>
        <v xml:space="preserve"> </v>
      </c>
      <c r="D281" s="114" t="str">
        <f>IF(AND(Planungsübersicht!$E319&gt;1990,TYPE(Planungsübersicht!$E319)=1),Planungsübersicht!E319," ")</f>
        <v xml:space="preserve"> </v>
      </c>
      <c r="E281" s="115" t="str">
        <f>IF(AND(Planungsübersicht!$E319&gt;1990,TYPE(Planungsübersicht!$E319)=1),Planungsübersicht!F319," ")</f>
        <v xml:space="preserve"> </v>
      </c>
      <c r="F281" s="114" t="str">
        <f>IF(AND(Planungsübersicht!$E319&gt;1990,TYPE(Planungsübersicht!$E319)=1),Planungsübersicht!G319," ")</f>
        <v xml:space="preserve"> </v>
      </c>
      <c r="G281" s="114" t="str">
        <f>IF(AND(Planungsübersicht!$E319&gt;1990,TYPE(Planungsübersicht!$E319)=1),Planungsübersicht!H319," ")</f>
        <v xml:space="preserve"> </v>
      </c>
      <c r="H281" s="114" t="str">
        <f>IF(AND(Planungsübersicht!$E319&gt;1990,TYPE(Planungsübersicht!$E319)=1),MAX(Planungsübersicht!I319:Z319)," ")</f>
        <v xml:space="preserve"> </v>
      </c>
    </row>
    <row r="282" spans="2:8">
      <c r="B282" s="114" t="str">
        <f>IF(AND(Planungsübersicht!$E320&gt;1990,TYPE(Planungsübersicht!$E320)=1),Planungsübersicht!C320," ")</f>
        <v xml:space="preserve"> </v>
      </c>
      <c r="C282" s="114" t="str">
        <f>IF(AND(Planungsübersicht!$E320&gt;1990,TYPE(Planungsübersicht!$E320)=1),Planungsübersicht!D320," ")</f>
        <v xml:space="preserve"> </v>
      </c>
      <c r="D282" s="114" t="str">
        <f>IF(AND(Planungsübersicht!$E320&gt;1990,TYPE(Planungsübersicht!$E320)=1),Planungsübersicht!E320," ")</f>
        <v xml:space="preserve"> </v>
      </c>
      <c r="E282" s="115" t="str">
        <f>IF(AND(Planungsübersicht!$E320&gt;1990,TYPE(Planungsübersicht!$E320)=1),Planungsübersicht!F320," ")</f>
        <v xml:space="preserve"> </v>
      </c>
      <c r="F282" s="114" t="str">
        <f>IF(AND(Planungsübersicht!$E320&gt;1990,TYPE(Planungsübersicht!$E320)=1),Planungsübersicht!G320," ")</f>
        <v xml:space="preserve"> </v>
      </c>
      <c r="G282" s="114" t="str">
        <f>IF(AND(Planungsübersicht!$E320&gt;1990,TYPE(Planungsübersicht!$E320)=1),Planungsübersicht!H320," ")</f>
        <v xml:space="preserve"> </v>
      </c>
      <c r="H282" s="114" t="str">
        <f>IF(AND(Planungsübersicht!$E320&gt;1990,TYPE(Planungsübersicht!$E320)=1),MAX(Planungsübersicht!I320:Z320)," ")</f>
        <v xml:space="preserve"> </v>
      </c>
    </row>
    <row r="283" spans="2:8">
      <c r="B283" s="114" t="str">
        <f>IF(AND(Planungsübersicht!$E321&gt;1990,TYPE(Planungsübersicht!$E321)=1),Planungsübersicht!C321," ")</f>
        <v xml:space="preserve"> </v>
      </c>
      <c r="C283" s="114" t="str">
        <f>IF(AND(Planungsübersicht!$E321&gt;1990,TYPE(Planungsübersicht!$E321)=1),Planungsübersicht!D321," ")</f>
        <v xml:space="preserve"> </v>
      </c>
      <c r="D283" s="114" t="str">
        <f>IF(AND(Planungsübersicht!$E321&gt;1990,TYPE(Planungsübersicht!$E321)=1),Planungsübersicht!E321," ")</f>
        <v xml:space="preserve"> </v>
      </c>
      <c r="E283" s="115" t="str">
        <f>IF(AND(Planungsübersicht!$E321&gt;1990,TYPE(Planungsübersicht!$E321)=1),Planungsübersicht!F321," ")</f>
        <v xml:space="preserve"> </v>
      </c>
      <c r="F283" s="114" t="str">
        <f>IF(AND(Planungsübersicht!$E321&gt;1990,TYPE(Planungsübersicht!$E321)=1),Planungsübersicht!G321," ")</f>
        <v xml:space="preserve"> </v>
      </c>
      <c r="G283" s="114" t="str">
        <f>IF(AND(Planungsübersicht!$E321&gt;1990,TYPE(Planungsübersicht!$E321)=1),Planungsübersicht!H321," ")</f>
        <v xml:space="preserve"> </v>
      </c>
      <c r="H283" s="114" t="str">
        <f>IF(AND(Planungsübersicht!$E321&gt;1990,TYPE(Planungsübersicht!$E321)=1),MAX(Planungsübersicht!I321:Z321)," ")</f>
        <v xml:space="preserve"> </v>
      </c>
    </row>
    <row r="284" spans="2:8">
      <c r="B284" s="114" t="str">
        <f>IF(AND(Planungsübersicht!$E322&gt;1990,TYPE(Planungsübersicht!$E322)=1),Planungsübersicht!C322," ")</f>
        <v xml:space="preserve"> </v>
      </c>
      <c r="C284" s="114" t="str">
        <f>IF(AND(Planungsübersicht!$E322&gt;1990,TYPE(Planungsübersicht!$E322)=1),Planungsübersicht!D322," ")</f>
        <v xml:space="preserve"> </v>
      </c>
      <c r="D284" s="114" t="str">
        <f>IF(AND(Planungsübersicht!$E322&gt;1990,TYPE(Planungsübersicht!$E322)=1),Planungsübersicht!E322," ")</f>
        <v xml:space="preserve"> </v>
      </c>
      <c r="E284" s="115" t="str">
        <f>IF(AND(Planungsübersicht!$E322&gt;1990,TYPE(Planungsübersicht!$E322)=1),Planungsübersicht!F322," ")</f>
        <v xml:space="preserve"> </v>
      </c>
      <c r="F284" s="114" t="str">
        <f>IF(AND(Planungsübersicht!$E322&gt;1990,TYPE(Planungsübersicht!$E322)=1),Planungsübersicht!G322," ")</f>
        <v xml:space="preserve"> </v>
      </c>
      <c r="G284" s="114" t="str">
        <f>IF(AND(Planungsübersicht!$E322&gt;1990,TYPE(Planungsübersicht!$E322)=1),Planungsübersicht!H322," ")</f>
        <v xml:space="preserve"> </v>
      </c>
      <c r="H284" s="114" t="str">
        <f>IF(AND(Planungsübersicht!$E322&gt;1990,TYPE(Planungsübersicht!$E322)=1),MAX(Planungsübersicht!I322:Z322)," ")</f>
        <v xml:space="preserve"> </v>
      </c>
    </row>
    <row r="285" spans="2:8">
      <c r="B285" s="114" t="str">
        <f>IF(AND(Planungsübersicht!$E323&gt;1990,TYPE(Planungsübersicht!$E323)=1),Planungsübersicht!C323," ")</f>
        <v xml:space="preserve"> </v>
      </c>
      <c r="C285" s="114" t="str">
        <f>IF(AND(Planungsübersicht!$E323&gt;1990,TYPE(Planungsübersicht!$E323)=1),Planungsübersicht!D323," ")</f>
        <v xml:space="preserve"> </v>
      </c>
      <c r="D285" s="114" t="str">
        <f>IF(AND(Planungsübersicht!$E323&gt;1990,TYPE(Planungsübersicht!$E323)=1),Planungsübersicht!E323," ")</f>
        <v xml:space="preserve"> </v>
      </c>
      <c r="E285" s="115" t="str">
        <f>IF(AND(Planungsübersicht!$E323&gt;1990,TYPE(Planungsübersicht!$E323)=1),Planungsübersicht!F323," ")</f>
        <v xml:space="preserve"> </v>
      </c>
      <c r="F285" s="114" t="str">
        <f>IF(AND(Planungsübersicht!$E323&gt;1990,TYPE(Planungsübersicht!$E323)=1),Planungsübersicht!G323," ")</f>
        <v xml:space="preserve"> </v>
      </c>
      <c r="G285" s="114" t="str">
        <f>IF(AND(Planungsübersicht!$E323&gt;1990,TYPE(Planungsübersicht!$E323)=1),Planungsübersicht!H323," ")</f>
        <v xml:space="preserve"> </v>
      </c>
      <c r="H285" s="114" t="str">
        <f>IF(AND(Planungsübersicht!$E323&gt;1990,TYPE(Planungsübersicht!$E323)=1),MAX(Planungsübersicht!I323:Z323)," ")</f>
        <v xml:space="preserve"> </v>
      </c>
    </row>
    <row r="286" spans="2:8">
      <c r="B286" s="114" t="str">
        <f>IF(AND(Planungsübersicht!$E324&gt;1990,TYPE(Planungsübersicht!$E324)=1),Planungsübersicht!C324," ")</f>
        <v xml:space="preserve"> </v>
      </c>
      <c r="C286" s="114" t="str">
        <f>IF(AND(Planungsübersicht!$E324&gt;1990,TYPE(Planungsübersicht!$E324)=1),Planungsübersicht!D324," ")</f>
        <v xml:space="preserve"> </v>
      </c>
      <c r="D286" s="114" t="str">
        <f>IF(AND(Planungsübersicht!$E324&gt;1990,TYPE(Planungsübersicht!$E324)=1),Planungsübersicht!E324," ")</f>
        <v xml:space="preserve"> </v>
      </c>
      <c r="E286" s="115" t="str">
        <f>IF(AND(Planungsübersicht!$E324&gt;1990,TYPE(Planungsübersicht!$E324)=1),Planungsübersicht!F324," ")</f>
        <v xml:space="preserve"> </v>
      </c>
      <c r="F286" s="114" t="str">
        <f>IF(AND(Planungsübersicht!$E324&gt;1990,TYPE(Planungsübersicht!$E324)=1),Planungsübersicht!G324," ")</f>
        <v xml:space="preserve"> </v>
      </c>
      <c r="G286" s="114" t="str">
        <f>IF(AND(Planungsübersicht!$E324&gt;1990,TYPE(Planungsübersicht!$E324)=1),Planungsübersicht!H324," ")</f>
        <v xml:space="preserve"> </v>
      </c>
      <c r="H286" s="114" t="str">
        <f>IF(AND(Planungsübersicht!$E324&gt;1990,TYPE(Planungsübersicht!$E324)=1),MAX(Planungsübersicht!I324:Z324)," ")</f>
        <v xml:space="preserve"> </v>
      </c>
    </row>
    <row r="287" spans="2:8">
      <c r="B287" s="114" t="str">
        <f>IF(AND(Planungsübersicht!$E325&gt;1990,TYPE(Planungsübersicht!$E325)=1),Planungsübersicht!C325," ")</f>
        <v xml:space="preserve"> </v>
      </c>
      <c r="C287" s="114" t="str">
        <f>IF(AND(Planungsübersicht!$E325&gt;1990,TYPE(Planungsübersicht!$E325)=1),Planungsübersicht!D325," ")</f>
        <v xml:space="preserve"> </v>
      </c>
      <c r="D287" s="114" t="str">
        <f>IF(AND(Planungsübersicht!$E325&gt;1990,TYPE(Planungsübersicht!$E325)=1),Planungsübersicht!E325," ")</f>
        <v xml:space="preserve"> </v>
      </c>
      <c r="E287" s="115" t="str">
        <f>IF(AND(Planungsübersicht!$E325&gt;1990,TYPE(Planungsübersicht!$E325)=1),Planungsübersicht!F325," ")</f>
        <v xml:space="preserve"> </v>
      </c>
      <c r="F287" s="114" t="str">
        <f>IF(AND(Planungsübersicht!$E325&gt;1990,TYPE(Planungsübersicht!$E325)=1),Planungsübersicht!G325," ")</f>
        <v xml:space="preserve"> </v>
      </c>
      <c r="G287" s="114" t="str">
        <f>IF(AND(Planungsübersicht!$E325&gt;1990,TYPE(Planungsübersicht!$E325)=1),Planungsübersicht!H325," ")</f>
        <v xml:space="preserve"> </v>
      </c>
      <c r="H287" s="114" t="str">
        <f>IF(AND(Planungsübersicht!$E325&gt;1990,TYPE(Planungsübersicht!$E325)=1),MAX(Planungsübersicht!I325:Z325)," ")</f>
        <v xml:space="preserve"> </v>
      </c>
    </row>
    <row r="288" spans="2:8">
      <c r="B288" s="114" t="str">
        <f>IF(AND(Planungsübersicht!$E326&gt;1990,TYPE(Planungsübersicht!$E326)=1),Planungsübersicht!C326," ")</f>
        <v xml:space="preserve"> </v>
      </c>
      <c r="C288" s="114" t="str">
        <f>IF(AND(Planungsübersicht!$E326&gt;1990,TYPE(Planungsübersicht!$E326)=1),Planungsübersicht!D326," ")</f>
        <v xml:space="preserve"> </v>
      </c>
      <c r="D288" s="114" t="str">
        <f>IF(AND(Planungsübersicht!$E326&gt;1990,TYPE(Planungsübersicht!$E326)=1),Planungsübersicht!E326," ")</f>
        <v xml:space="preserve"> </v>
      </c>
      <c r="E288" s="115" t="str">
        <f>IF(AND(Planungsübersicht!$E326&gt;1990,TYPE(Planungsübersicht!$E326)=1),Planungsübersicht!F326," ")</f>
        <v xml:space="preserve"> </v>
      </c>
      <c r="F288" s="114" t="str">
        <f>IF(AND(Planungsübersicht!$E326&gt;1990,TYPE(Planungsübersicht!$E326)=1),Planungsübersicht!G326," ")</f>
        <v xml:space="preserve"> </v>
      </c>
      <c r="G288" s="114" t="str">
        <f>IF(AND(Planungsübersicht!$E326&gt;1990,TYPE(Planungsübersicht!$E326)=1),Planungsübersicht!H326," ")</f>
        <v xml:space="preserve"> </v>
      </c>
      <c r="H288" s="114" t="str">
        <f>IF(AND(Planungsübersicht!$E326&gt;1990,TYPE(Planungsübersicht!$E326)=1),MAX(Planungsübersicht!I326:Z326)," ")</f>
        <v xml:space="preserve"> </v>
      </c>
    </row>
    <row r="289" spans="2:8">
      <c r="B289" s="114" t="str">
        <f>IF(AND(Planungsübersicht!$E327&gt;1990,TYPE(Planungsübersicht!$E327)=1),Planungsübersicht!C327," ")</f>
        <v xml:space="preserve"> </v>
      </c>
      <c r="C289" s="114" t="str">
        <f>IF(AND(Planungsübersicht!$E327&gt;1990,TYPE(Planungsübersicht!$E327)=1),Planungsübersicht!D327," ")</f>
        <v xml:space="preserve"> </v>
      </c>
      <c r="D289" s="114" t="str">
        <f>IF(AND(Planungsübersicht!$E327&gt;1990,TYPE(Planungsübersicht!$E327)=1),Planungsübersicht!E327," ")</f>
        <v xml:space="preserve"> </v>
      </c>
      <c r="E289" s="115" t="str">
        <f>IF(AND(Planungsübersicht!$E327&gt;1990,TYPE(Planungsübersicht!$E327)=1),Planungsübersicht!F327," ")</f>
        <v xml:space="preserve"> </v>
      </c>
      <c r="F289" s="114" t="str">
        <f>IF(AND(Planungsübersicht!$E327&gt;1990,TYPE(Planungsübersicht!$E327)=1),Planungsübersicht!G327," ")</f>
        <v xml:space="preserve"> </v>
      </c>
      <c r="G289" s="114" t="str">
        <f>IF(AND(Planungsübersicht!$E327&gt;1990,TYPE(Planungsübersicht!$E327)=1),Planungsübersicht!H327," ")</f>
        <v xml:space="preserve"> </v>
      </c>
      <c r="H289" s="114" t="str">
        <f>IF(AND(Planungsübersicht!$E327&gt;1990,TYPE(Planungsübersicht!$E327)=1),MAX(Planungsübersicht!I327:Z327)," ")</f>
        <v xml:space="preserve"> </v>
      </c>
    </row>
    <row r="290" spans="2:8">
      <c r="B290" s="114" t="str">
        <f>IF(AND(Planungsübersicht!$E328&gt;1990,TYPE(Planungsübersicht!$E328)=1),Planungsübersicht!C328," ")</f>
        <v xml:space="preserve"> </v>
      </c>
      <c r="C290" s="114" t="str">
        <f>IF(AND(Planungsübersicht!$E328&gt;1990,TYPE(Planungsübersicht!$E328)=1),Planungsübersicht!D328," ")</f>
        <v xml:space="preserve"> </v>
      </c>
      <c r="D290" s="114" t="str">
        <f>IF(AND(Planungsübersicht!$E328&gt;1990,TYPE(Planungsübersicht!$E328)=1),Planungsübersicht!E328," ")</f>
        <v xml:space="preserve"> </v>
      </c>
      <c r="E290" s="115" t="str">
        <f>IF(AND(Planungsübersicht!$E328&gt;1990,TYPE(Planungsübersicht!$E328)=1),Planungsübersicht!F328," ")</f>
        <v xml:space="preserve"> </v>
      </c>
      <c r="F290" s="114" t="str">
        <f>IF(AND(Planungsübersicht!$E328&gt;1990,TYPE(Planungsübersicht!$E328)=1),Planungsübersicht!G328," ")</f>
        <v xml:space="preserve"> </v>
      </c>
      <c r="G290" s="114" t="str">
        <f>IF(AND(Planungsübersicht!$E328&gt;1990,TYPE(Planungsübersicht!$E328)=1),Planungsübersicht!H328," ")</f>
        <v xml:space="preserve"> </v>
      </c>
      <c r="H290" s="114" t="str">
        <f>IF(AND(Planungsübersicht!$E328&gt;1990,TYPE(Planungsübersicht!$E328)=1),MAX(Planungsübersicht!I328:Z328)," ")</f>
        <v xml:space="preserve"> </v>
      </c>
    </row>
    <row r="291" spans="2:8">
      <c r="B291" s="114" t="str">
        <f>IF(AND(Planungsübersicht!$E329&gt;1990,TYPE(Planungsübersicht!$E329)=1),Planungsübersicht!C329," ")</f>
        <v xml:space="preserve"> </v>
      </c>
      <c r="C291" s="114" t="str">
        <f>IF(AND(Planungsübersicht!$E329&gt;1990,TYPE(Planungsübersicht!$E329)=1),Planungsübersicht!D329," ")</f>
        <v xml:space="preserve"> </v>
      </c>
      <c r="D291" s="114" t="str">
        <f>IF(AND(Planungsübersicht!$E329&gt;1990,TYPE(Planungsübersicht!$E329)=1),Planungsübersicht!E329," ")</f>
        <v xml:space="preserve"> </v>
      </c>
      <c r="E291" s="115" t="str">
        <f>IF(AND(Planungsübersicht!$E329&gt;1990,TYPE(Planungsübersicht!$E329)=1),Planungsübersicht!F329," ")</f>
        <v xml:space="preserve"> </v>
      </c>
      <c r="F291" s="114" t="str">
        <f>IF(AND(Planungsübersicht!$E329&gt;1990,TYPE(Planungsübersicht!$E329)=1),Planungsübersicht!G329," ")</f>
        <v xml:space="preserve"> </v>
      </c>
      <c r="G291" s="114" t="str">
        <f>IF(AND(Planungsübersicht!$E329&gt;1990,TYPE(Planungsübersicht!$E329)=1),Planungsübersicht!H329," ")</f>
        <v xml:space="preserve"> </v>
      </c>
      <c r="H291" s="114" t="str">
        <f>IF(AND(Planungsübersicht!$E329&gt;1990,TYPE(Planungsübersicht!$E329)=1),MAX(Planungsübersicht!I329:Z329)," ")</f>
        <v xml:space="preserve"> </v>
      </c>
    </row>
    <row r="292" spans="2:8">
      <c r="B292" s="114" t="str">
        <f>IF(AND(Planungsübersicht!$E330&gt;1990,TYPE(Planungsübersicht!$E330)=1),Planungsübersicht!C330," ")</f>
        <v xml:space="preserve"> </v>
      </c>
      <c r="C292" s="114" t="str">
        <f>IF(AND(Planungsübersicht!$E330&gt;1990,TYPE(Planungsübersicht!$E330)=1),Planungsübersicht!D330," ")</f>
        <v xml:space="preserve"> </v>
      </c>
      <c r="D292" s="114" t="str">
        <f>IF(AND(Planungsübersicht!$E330&gt;1990,TYPE(Planungsübersicht!$E330)=1),Planungsübersicht!E330," ")</f>
        <v xml:space="preserve"> </v>
      </c>
      <c r="E292" s="115" t="str">
        <f>IF(AND(Planungsübersicht!$E330&gt;1990,TYPE(Planungsübersicht!$E330)=1),Planungsübersicht!F330," ")</f>
        <v xml:space="preserve"> </v>
      </c>
      <c r="F292" s="114" t="str">
        <f>IF(AND(Planungsübersicht!$E330&gt;1990,TYPE(Planungsübersicht!$E330)=1),Planungsübersicht!G330," ")</f>
        <v xml:space="preserve"> </v>
      </c>
      <c r="G292" s="114" t="str">
        <f>IF(AND(Planungsübersicht!$E330&gt;1990,TYPE(Planungsübersicht!$E330)=1),Planungsübersicht!H330," ")</f>
        <v xml:space="preserve"> </v>
      </c>
      <c r="H292" s="114" t="str">
        <f>IF(AND(Planungsübersicht!$E330&gt;1990,TYPE(Planungsübersicht!$E330)=1),MAX(Planungsübersicht!I330:Z330)," ")</f>
        <v xml:space="preserve"> </v>
      </c>
    </row>
    <row r="293" spans="2:8">
      <c r="B293" s="114" t="str">
        <f>IF(AND(Planungsübersicht!$E331&gt;1990,TYPE(Planungsübersicht!$E331)=1),Planungsübersicht!C331," ")</f>
        <v xml:space="preserve"> </v>
      </c>
      <c r="C293" s="114" t="str">
        <f>IF(AND(Planungsübersicht!$E331&gt;1990,TYPE(Planungsübersicht!$E331)=1),Planungsübersicht!D331," ")</f>
        <v xml:space="preserve"> </v>
      </c>
      <c r="D293" s="114" t="str">
        <f>IF(AND(Planungsübersicht!$E331&gt;1990,TYPE(Planungsübersicht!$E331)=1),Planungsübersicht!E331," ")</f>
        <v xml:space="preserve"> </v>
      </c>
      <c r="E293" s="115" t="str">
        <f>IF(AND(Planungsübersicht!$E331&gt;1990,TYPE(Planungsübersicht!$E331)=1),Planungsübersicht!F331," ")</f>
        <v xml:space="preserve"> </v>
      </c>
      <c r="F293" s="114" t="str">
        <f>IF(AND(Planungsübersicht!$E331&gt;1990,TYPE(Planungsübersicht!$E331)=1),Planungsübersicht!G331," ")</f>
        <v xml:space="preserve"> </v>
      </c>
      <c r="G293" s="114" t="str">
        <f>IF(AND(Planungsübersicht!$E331&gt;1990,TYPE(Planungsübersicht!$E331)=1),Planungsübersicht!H331," ")</f>
        <v xml:space="preserve"> </v>
      </c>
      <c r="H293" s="114" t="str">
        <f>IF(AND(Planungsübersicht!$E331&gt;1990,TYPE(Planungsübersicht!$E331)=1),MAX(Planungsübersicht!I331:Z331)," ")</f>
        <v xml:space="preserve"> </v>
      </c>
    </row>
    <row r="294" spans="2:8">
      <c r="B294" s="114" t="str">
        <f>IF(AND(Planungsübersicht!$E332&gt;1990,TYPE(Planungsübersicht!$E332)=1),Planungsübersicht!C332," ")</f>
        <v xml:space="preserve"> </v>
      </c>
      <c r="C294" s="114" t="str">
        <f>IF(AND(Planungsübersicht!$E332&gt;1990,TYPE(Planungsübersicht!$E332)=1),Planungsübersicht!D332," ")</f>
        <v xml:space="preserve"> </v>
      </c>
      <c r="D294" s="114" t="str">
        <f>IF(AND(Planungsübersicht!$E332&gt;1990,TYPE(Planungsübersicht!$E332)=1),Planungsübersicht!E332," ")</f>
        <v xml:space="preserve"> </v>
      </c>
      <c r="E294" s="115" t="str">
        <f>IF(AND(Planungsübersicht!$E332&gt;1990,TYPE(Planungsübersicht!$E332)=1),Planungsübersicht!F332," ")</f>
        <v xml:space="preserve"> </v>
      </c>
      <c r="F294" s="114" t="str">
        <f>IF(AND(Planungsübersicht!$E332&gt;1990,TYPE(Planungsübersicht!$E332)=1),Planungsübersicht!G332," ")</f>
        <v xml:space="preserve"> </v>
      </c>
      <c r="G294" s="114" t="str">
        <f>IF(AND(Planungsübersicht!$E332&gt;1990,TYPE(Planungsübersicht!$E332)=1),Planungsübersicht!H332," ")</f>
        <v xml:space="preserve"> </v>
      </c>
      <c r="H294" s="114" t="str">
        <f>IF(AND(Planungsübersicht!$E332&gt;1990,TYPE(Planungsübersicht!$E332)=1),MAX(Planungsübersicht!I332:Z332)," ")</f>
        <v xml:space="preserve"> </v>
      </c>
    </row>
    <row r="295" spans="2:8">
      <c r="B295" s="114" t="str">
        <f>IF(AND(Planungsübersicht!$E333&gt;1990,TYPE(Planungsübersicht!$E333)=1),Planungsübersicht!C333," ")</f>
        <v xml:space="preserve"> </v>
      </c>
      <c r="C295" s="114" t="str">
        <f>IF(AND(Planungsübersicht!$E333&gt;1990,TYPE(Planungsübersicht!$E333)=1),Planungsübersicht!D333," ")</f>
        <v xml:space="preserve"> </v>
      </c>
      <c r="D295" s="114" t="str">
        <f>IF(AND(Planungsübersicht!$E333&gt;1990,TYPE(Planungsübersicht!$E333)=1),Planungsübersicht!E333," ")</f>
        <v xml:space="preserve"> </v>
      </c>
      <c r="E295" s="115" t="str">
        <f>IF(AND(Planungsübersicht!$E333&gt;1990,TYPE(Planungsübersicht!$E333)=1),Planungsübersicht!F333," ")</f>
        <v xml:space="preserve"> </v>
      </c>
      <c r="F295" s="114" t="str">
        <f>IF(AND(Planungsübersicht!$E333&gt;1990,TYPE(Planungsübersicht!$E333)=1),Planungsübersicht!G333," ")</f>
        <v xml:space="preserve"> </v>
      </c>
      <c r="G295" s="114" t="str">
        <f>IF(AND(Planungsübersicht!$E333&gt;1990,TYPE(Planungsübersicht!$E333)=1),Planungsübersicht!H333," ")</f>
        <v xml:space="preserve"> </v>
      </c>
      <c r="H295" s="114" t="str">
        <f>IF(AND(Planungsübersicht!$E333&gt;1990,TYPE(Planungsübersicht!$E333)=1),MAX(Planungsübersicht!I333:Z333)," ")</f>
        <v xml:space="preserve"> </v>
      </c>
    </row>
    <row r="296" spans="2:8">
      <c r="B296" s="114" t="str">
        <f>IF(AND(Planungsübersicht!$E334&gt;1990,TYPE(Planungsübersicht!$E334)=1),Planungsübersicht!C334," ")</f>
        <v xml:space="preserve"> </v>
      </c>
      <c r="C296" s="114" t="str">
        <f>IF(AND(Planungsübersicht!$E334&gt;1990,TYPE(Planungsübersicht!$E334)=1),Planungsübersicht!D334," ")</f>
        <v xml:space="preserve"> </v>
      </c>
      <c r="D296" s="114" t="str">
        <f>IF(AND(Planungsübersicht!$E334&gt;1990,TYPE(Planungsübersicht!$E334)=1),Planungsübersicht!E334," ")</f>
        <v xml:space="preserve"> </v>
      </c>
      <c r="E296" s="115" t="str">
        <f>IF(AND(Planungsübersicht!$E334&gt;1990,TYPE(Planungsübersicht!$E334)=1),Planungsübersicht!F334," ")</f>
        <v xml:space="preserve"> </v>
      </c>
      <c r="F296" s="114" t="str">
        <f>IF(AND(Planungsübersicht!$E334&gt;1990,TYPE(Planungsübersicht!$E334)=1),Planungsübersicht!G334," ")</f>
        <v xml:space="preserve"> </v>
      </c>
      <c r="G296" s="114" t="str">
        <f>IF(AND(Planungsübersicht!$E334&gt;1990,TYPE(Planungsübersicht!$E334)=1),Planungsübersicht!H334," ")</f>
        <v xml:space="preserve"> </v>
      </c>
      <c r="H296" s="114" t="str">
        <f>IF(AND(Planungsübersicht!$E334&gt;1990,TYPE(Planungsübersicht!$E334)=1),MAX(Planungsübersicht!I334:Z334)," ")</f>
        <v xml:space="preserve"> </v>
      </c>
    </row>
    <row r="297" spans="2:8">
      <c r="B297" s="114" t="str">
        <f>IF(AND(Planungsübersicht!$E335&gt;1990,TYPE(Planungsübersicht!$E335)=1),Planungsübersicht!C335," ")</f>
        <v xml:space="preserve"> </v>
      </c>
      <c r="C297" s="114" t="str">
        <f>IF(AND(Planungsübersicht!$E335&gt;1990,TYPE(Planungsübersicht!$E335)=1),Planungsübersicht!D335," ")</f>
        <v xml:space="preserve"> </v>
      </c>
      <c r="D297" s="114" t="str">
        <f>IF(AND(Planungsübersicht!$E335&gt;1990,TYPE(Planungsübersicht!$E335)=1),Planungsübersicht!E335," ")</f>
        <v xml:space="preserve"> </v>
      </c>
      <c r="E297" s="115" t="str">
        <f>IF(AND(Planungsübersicht!$E335&gt;1990,TYPE(Planungsübersicht!$E335)=1),Planungsübersicht!F335," ")</f>
        <v xml:space="preserve"> </v>
      </c>
      <c r="F297" s="114" t="str">
        <f>IF(AND(Planungsübersicht!$E335&gt;1990,TYPE(Planungsübersicht!$E335)=1),Planungsübersicht!G335," ")</f>
        <v xml:space="preserve"> </v>
      </c>
      <c r="G297" s="114" t="str">
        <f>IF(AND(Planungsübersicht!$E335&gt;1990,TYPE(Planungsübersicht!$E335)=1),Planungsübersicht!H335," ")</f>
        <v xml:space="preserve"> </v>
      </c>
      <c r="H297" s="114" t="str">
        <f>IF(AND(Planungsübersicht!$E335&gt;1990,TYPE(Planungsübersicht!$E335)=1),MAX(Planungsübersicht!I335:Z335)," ")</f>
        <v xml:space="preserve"> </v>
      </c>
    </row>
    <row r="298" spans="2:8">
      <c r="B298" s="114" t="str">
        <f>IF(AND(Planungsübersicht!$E336&gt;1990,TYPE(Planungsübersicht!$E336)=1),Planungsübersicht!C336," ")</f>
        <v xml:space="preserve"> </v>
      </c>
      <c r="C298" s="114" t="str">
        <f>IF(AND(Planungsübersicht!$E336&gt;1990,TYPE(Planungsübersicht!$E336)=1),Planungsübersicht!D336," ")</f>
        <v xml:space="preserve"> </v>
      </c>
      <c r="D298" s="114" t="str">
        <f>IF(AND(Planungsübersicht!$E336&gt;1990,TYPE(Planungsübersicht!$E336)=1),Planungsübersicht!E336," ")</f>
        <v xml:space="preserve"> </v>
      </c>
      <c r="E298" s="115" t="str">
        <f>IF(AND(Planungsübersicht!$E336&gt;1990,TYPE(Planungsübersicht!$E336)=1),Planungsübersicht!F336," ")</f>
        <v xml:space="preserve"> </v>
      </c>
      <c r="F298" s="114" t="str">
        <f>IF(AND(Planungsübersicht!$E336&gt;1990,TYPE(Planungsübersicht!$E336)=1),Planungsübersicht!G336," ")</f>
        <v xml:space="preserve"> </v>
      </c>
      <c r="G298" s="114" t="str">
        <f>IF(AND(Planungsübersicht!$E336&gt;1990,TYPE(Planungsübersicht!$E336)=1),Planungsübersicht!H336," ")</f>
        <v xml:space="preserve"> </v>
      </c>
      <c r="H298" s="114" t="str">
        <f>IF(AND(Planungsübersicht!$E336&gt;1990,TYPE(Planungsübersicht!$E336)=1),MAX(Planungsübersicht!I336:Z336)," ")</f>
        <v xml:space="preserve"> </v>
      </c>
    </row>
  </sheetData>
  <autoFilter ref="B5:H298">
    <sortState ref="B6:H298">
      <sortCondition ref="D5:D97"/>
      <sortCondition ref="D2:D94"/>
    </sortState>
  </autoFilter>
  <mergeCells count="2">
    <mergeCell ref="C3:H3"/>
    <mergeCell ref="C4:H4"/>
  </mergeCells>
  <conditionalFormatting sqref="E6:E298">
    <cfRule type="containsText" priority="14" operator="containsText" text="umgesetzt">
      <formula>NOT(ISERROR(SEARCH("umgesetzt",E6)))</formula>
    </cfRule>
  </conditionalFormatting>
  <conditionalFormatting sqref="B6:H298">
    <cfRule type="cellIs" dxfId="25" priority="20" stopIfTrue="1" operator="notEqual">
      <formula>" "</formula>
    </cfRule>
  </conditionalFormatting>
  <conditionalFormatting sqref="E6:E298">
    <cfRule type="containsText" dxfId="24" priority="19" operator="containsText" text="in Umsetzung">
      <formula>NOT(ISERROR(SEARCH("in Umsetzung",E6)))</formula>
    </cfRule>
  </conditionalFormatting>
  <conditionalFormatting sqref="E6:E298">
    <cfRule type="containsText" dxfId="23" priority="18" operator="containsText" text="zukünftiger Termin">
      <formula>NOT(ISERROR(SEARCH("zukünftiger Termin",E6)))</formula>
    </cfRule>
  </conditionalFormatting>
  <conditionalFormatting sqref="E6:E298">
    <cfRule type="containsText" dxfId="22" priority="17" operator="containsText" text="zukünftiger Termin">
      <formula>NOT(ISERROR(SEARCH("zukünftiger Termin",E6)))</formula>
    </cfRule>
  </conditionalFormatting>
  <conditionalFormatting sqref="E6:E298">
    <cfRule type="containsText" dxfId="21" priority="16" operator="containsText" text="zukünftiger Termin">
      <formula>NOT(ISERROR(SEARCH("zukünftiger Termin",E6)))</formula>
    </cfRule>
  </conditionalFormatting>
  <conditionalFormatting sqref="E6:E298">
    <cfRule type="containsText" dxfId="20" priority="15" operator="containsText" text="umgesetzt">
      <formula>NOT(ISERROR(SEARCH("umgesetzt",E6)))</formula>
    </cfRule>
  </conditionalFormatting>
  <conditionalFormatting sqref="E6:E298">
    <cfRule type="containsText" dxfId="19" priority="13" operator="containsText" text="noch offen">
      <formula>NOT(ISERROR(SEARCH("noch offen",E6)))</formula>
    </cfRule>
  </conditionalFormatting>
  <conditionalFormatting sqref="E6:E298">
    <cfRule type="containsText" dxfId="18" priority="12" operator="containsText" text="Umsetzung nicht möglich">
      <formula>NOT(ISERROR(SEARCH("Umsetzung nicht möglich",E6)))</formula>
    </cfRule>
  </conditionalFormatting>
  <conditionalFormatting sqref="E6:E298">
    <cfRule type="containsText" dxfId="17" priority="3" operator="containsText" text="wird laufend umgesetzt">
      <formula>NOT(ISERROR(SEARCH("wird laufend umgesetzt",E6)))</formula>
    </cfRule>
  </conditionalFormatting>
  <conditionalFormatting sqref="E6:E298">
    <cfRule type="containsText" dxfId="16" priority="2" operator="containsText" text="umgesetzt">
      <formula>NOT(ISERROR(SEARCH("umgesetzt",E6)))</formula>
    </cfRule>
  </conditionalFormatting>
  <conditionalFormatting sqref="E6:E298">
    <cfRule type="containsText" dxfId="15" priority="1" operator="containsText" text="bisher nicht">
      <formula>NOT(ISERROR(SEARCH("bisher nicht",E6)))</formula>
    </cfRule>
  </conditionalFormatting>
  <pageMargins left="0.7" right="0.7" top="0.78740157500000008" bottom="0.78740157500000008" header="0.3" footer="0.3"/>
  <pageSetup paperSize="9" firstPageNumber="2147483648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BA301"/>
  <sheetViews>
    <sheetView workbookViewId="0">
      <pane xSplit="3" ySplit="4" topLeftCell="D5" activePane="bottomRight" state="frozen"/>
      <selection activeCell="D5" sqref="D5"/>
      <selection pane="topRight"/>
      <selection pane="bottomLeft"/>
      <selection pane="bottomRight" activeCell="F20" sqref="F20"/>
    </sheetView>
  </sheetViews>
  <sheetFormatPr baseColWidth="10" defaultColWidth="11.42578125" defaultRowHeight="12.75"/>
  <cols>
    <col min="1" max="1" width="1.7109375" style="116" bestFit="1" customWidth="1"/>
    <col min="2" max="2" width="15.42578125" style="116" bestFit="1" customWidth="1"/>
    <col min="3" max="3" width="16.85546875" style="116" bestFit="1" customWidth="1"/>
    <col min="4" max="6" width="12.7109375" style="116" bestFit="1" customWidth="1"/>
    <col min="7" max="17" width="11.7109375" style="116" bestFit="1" customWidth="1"/>
    <col min="18" max="53" width="11.42578125" style="117" bestFit="1"/>
    <col min="54" max="54" width="11.42578125" style="116" bestFit="1"/>
    <col min="55" max="16384" width="11.42578125" style="116"/>
  </cols>
  <sheetData>
    <row r="1" spans="1:53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53" ht="26.25">
      <c r="A2" s="118"/>
      <c r="B2" s="119" t="s">
        <v>229</v>
      </c>
      <c r="C2" s="120"/>
      <c r="D2" s="120"/>
      <c r="E2" s="121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</row>
    <row r="3" spans="1:53" s="122" customFormat="1" ht="18">
      <c r="A3" s="123"/>
      <c r="B3" s="124"/>
      <c r="C3" s="125" t="s">
        <v>230</v>
      </c>
      <c r="D3" s="126">
        <f>Planungsübersicht!G13</f>
        <v>2019</v>
      </c>
      <c r="E3" s="126">
        <f>D3+1</f>
        <v>2020</v>
      </c>
      <c r="F3" s="126">
        <f t="shared" ref="F3:AU3" si="0">E3+1</f>
        <v>2021</v>
      </c>
      <c r="G3" s="126">
        <f t="shared" si="0"/>
        <v>2022</v>
      </c>
      <c r="H3" s="126">
        <f t="shared" si="0"/>
        <v>2023</v>
      </c>
      <c r="I3" s="126">
        <f t="shared" si="0"/>
        <v>2024</v>
      </c>
      <c r="J3" s="126">
        <f t="shared" si="0"/>
        <v>2025</v>
      </c>
      <c r="K3" s="126">
        <f t="shared" si="0"/>
        <v>2026</v>
      </c>
      <c r="L3" s="126">
        <f t="shared" si="0"/>
        <v>2027</v>
      </c>
      <c r="M3" s="126">
        <f t="shared" si="0"/>
        <v>2028</v>
      </c>
      <c r="N3" s="126">
        <f t="shared" si="0"/>
        <v>2029</v>
      </c>
      <c r="O3" s="126">
        <f t="shared" si="0"/>
        <v>2030</v>
      </c>
      <c r="P3" s="126">
        <f t="shared" si="0"/>
        <v>2031</v>
      </c>
      <c r="Q3" s="126">
        <f t="shared" si="0"/>
        <v>2032</v>
      </c>
      <c r="R3" s="126">
        <f t="shared" si="0"/>
        <v>2033</v>
      </c>
      <c r="S3" s="126">
        <f t="shared" si="0"/>
        <v>2034</v>
      </c>
      <c r="T3" s="126">
        <f t="shared" si="0"/>
        <v>2035</v>
      </c>
      <c r="U3" s="126">
        <f t="shared" si="0"/>
        <v>2036</v>
      </c>
      <c r="V3" s="126">
        <f t="shared" si="0"/>
        <v>2037</v>
      </c>
      <c r="W3" s="126">
        <f t="shared" si="0"/>
        <v>2038</v>
      </c>
      <c r="X3" s="126">
        <f t="shared" si="0"/>
        <v>2039</v>
      </c>
      <c r="Y3" s="126">
        <f t="shared" si="0"/>
        <v>2040</v>
      </c>
      <c r="Z3" s="126">
        <f t="shared" si="0"/>
        <v>2041</v>
      </c>
      <c r="AA3" s="126">
        <f t="shared" si="0"/>
        <v>2042</v>
      </c>
      <c r="AB3" s="126">
        <f t="shared" si="0"/>
        <v>2043</v>
      </c>
      <c r="AC3" s="126">
        <f t="shared" si="0"/>
        <v>2044</v>
      </c>
      <c r="AD3" s="126">
        <f t="shared" si="0"/>
        <v>2045</v>
      </c>
      <c r="AE3" s="126">
        <f t="shared" si="0"/>
        <v>2046</v>
      </c>
      <c r="AF3" s="126">
        <f t="shared" si="0"/>
        <v>2047</v>
      </c>
      <c r="AG3" s="126">
        <f t="shared" si="0"/>
        <v>2048</v>
      </c>
      <c r="AH3" s="126">
        <f t="shared" si="0"/>
        <v>2049</v>
      </c>
      <c r="AI3" s="126">
        <f t="shared" si="0"/>
        <v>2050</v>
      </c>
      <c r="AJ3" s="126">
        <f t="shared" si="0"/>
        <v>2051</v>
      </c>
      <c r="AK3" s="126">
        <f t="shared" si="0"/>
        <v>2052</v>
      </c>
      <c r="AL3" s="126">
        <f t="shared" si="0"/>
        <v>2053</v>
      </c>
      <c r="AM3" s="126">
        <f t="shared" si="0"/>
        <v>2054</v>
      </c>
      <c r="AN3" s="126">
        <f t="shared" si="0"/>
        <v>2055</v>
      </c>
      <c r="AO3" s="126">
        <f t="shared" si="0"/>
        <v>2056</v>
      </c>
      <c r="AP3" s="126">
        <f t="shared" si="0"/>
        <v>2057</v>
      </c>
      <c r="AQ3" s="126">
        <f t="shared" si="0"/>
        <v>2058</v>
      </c>
      <c r="AR3" s="126">
        <f t="shared" si="0"/>
        <v>2059</v>
      </c>
      <c r="AS3" s="126">
        <f t="shared" si="0"/>
        <v>2060</v>
      </c>
      <c r="AT3" s="126">
        <f t="shared" si="0"/>
        <v>2061</v>
      </c>
      <c r="AU3" s="126">
        <f t="shared" si="0"/>
        <v>2062</v>
      </c>
      <c r="AV3" s="127"/>
      <c r="AW3" s="127"/>
      <c r="AX3" s="127"/>
      <c r="AY3" s="127"/>
      <c r="AZ3" s="127"/>
      <c r="BA3" s="127"/>
    </row>
    <row r="4" spans="1:53" s="122" customFormat="1" ht="6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</row>
    <row r="5" spans="1:53">
      <c r="A5" s="128"/>
      <c r="B5" s="129" t="s">
        <v>231</v>
      </c>
      <c r="C5" s="130" t="s">
        <v>232</v>
      </c>
      <c r="D5" s="131">
        <f>23.7*8476.74</f>
        <v>200898.73799999998</v>
      </c>
      <c r="E5" s="131">
        <f>20.06*8476.74</f>
        <v>170043.40439999997</v>
      </c>
      <c r="F5" s="131">
        <v>162453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2"/>
    </row>
    <row r="6" spans="1:53">
      <c r="A6" s="128"/>
      <c r="B6" s="133" t="s">
        <v>233</v>
      </c>
      <c r="C6" s="134" t="s">
        <v>234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6"/>
    </row>
    <row r="7" spans="1:53">
      <c r="A7" s="128"/>
      <c r="B7" s="133" t="s">
        <v>235</v>
      </c>
      <c r="C7" s="134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6"/>
    </row>
    <row r="8" spans="1:53" s="122" customFormat="1" ht="18" customHeight="1">
      <c r="A8" s="123"/>
      <c r="B8" s="137"/>
      <c r="C8" s="138" t="s">
        <v>236</v>
      </c>
      <c r="D8" s="139">
        <f>SUM(D5:D7)</f>
        <v>200898.73799999998</v>
      </c>
      <c r="E8" s="139">
        <f>SUM(E5:E7)</f>
        <v>170043.40439999997</v>
      </c>
      <c r="F8" s="139">
        <f t="shared" ref="F8:Q8" si="1">SUM(F5:F7)</f>
        <v>162453</v>
      </c>
      <c r="G8" s="139">
        <f t="shared" si="1"/>
        <v>0</v>
      </c>
      <c r="H8" s="139">
        <f t="shared" si="1"/>
        <v>0</v>
      </c>
      <c r="I8" s="139">
        <f t="shared" si="1"/>
        <v>0</v>
      </c>
      <c r="J8" s="139">
        <f t="shared" si="1"/>
        <v>0</v>
      </c>
      <c r="K8" s="139">
        <f t="shared" si="1"/>
        <v>0</v>
      </c>
      <c r="L8" s="139">
        <f t="shared" si="1"/>
        <v>0</v>
      </c>
      <c r="M8" s="139">
        <f t="shared" si="1"/>
        <v>0</v>
      </c>
      <c r="N8" s="139">
        <f t="shared" si="1"/>
        <v>0</v>
      </c>
      <c r="O8" s="139">
        <f t="shared" si="1"/>
        <v>0</v>
      </c>
      <c r="P8" s="139">
        <f t="shared" si="1"/>
        <v>0</v>
      </c>
      <c r="Q8" s="139">
        <f t="shared" si="1"/>
        <v>0</v>
      </c>
      <c r="R8" s="139">
        <f t="shared" ref="R8:AU8" si="2">SUM(R5:R7)</f>
        <v>0</v>
      </c>
      <c r="S8" s="139">
        <f t="shared" si="2"/>
        <v>0</v>
      </c>
      <c r="T8" s="139">
        <f t="shared" si="2"/>
        <v>0</v>
      </c>
      <c r="U8" s="139">
        <f t="shared" si="2"/>
        <v>0</v>
      </c>
      <c r="V8" s="139">
        <f t="shared" si="2"/>
        <v>0</v>
      </c>
      <c r="W8" s="139">
        <f t="shared" si="2"/>
        <v>0</v>
      </c>
      <c r="X8" s="139">
        <f t="shared" si="2"/>
        <v>0</v>
      </c>
      <c r="Y8" s="139">
        <f t="shared" si="2"/>
        <v>0</v>
      </c>
      <c r="Z8" s="139">
        <f t="shared" si="2"/>
        <v>0</v>
      </c>
      <c r="AA8" s="139">
        <f t="shared" si="2"/>
        <v>0</v>
      </c>
      <c r="AB8" s="139">
        <f t="shared" si="2"/>
        <v>0</v>
      </c>
      <c r="AC8" s="139">
        <f t="shared" si="2"/>
        <v>0</v>
      </c>
      <c r="AD8" s="139">
        <f t="shared" si="2"/>
        <v>0</v>
      </c>
      <c r="AE8" s="139">
        <f t="shared" si="2"/>
        <v>0</v>
      </c>
      <c r="AF8" s="139">
        <f t="shared" si="2"/>
        <v>0</v>
      </c>
      <c r="AG8" s="139">
        <f t="shared" si="2"/>
        <v>0</v>
      </c>
      <c r="AH8" s="139">
        <f t="shared" si="2"/>
        <v>0</v>
      </c>
      <c r="AI8" s="139">
        <f t="shared" si="2"/>
        <v>0</v>
      </c>
      <c r="AJ8" s="139">
        <f t="shared" si="2"/>
        <v>0</v>
      </c>
      <c r="AK8" s="139">
        <f t="shared" si="2"/>
        <v>0</v>
      </c>
      <c r="AL8" s="139">
        <f t="shared" si="2"/>
        <v>0</v>
      </c>
      <c r="AM8" s="139">
        <f t="shared" si="2"/>
        <v>0</v>
      </c>
      <c r="AN8" s="139">
        <f t="shared" si="2"/>
        <v>0</v>
      </c>
      <c r="AO8" s="139">
        <f t="shared" si="2"/>
        <v>0</v>
      </c>
      <c r="AP8" s="139">
        <f t="shared" si="2"/>
        <v>0</v>
      </c>
      <c r="AQ8" s="139">
        <f t="shared" si="2"/>
        <v>0</v>
      </c>
      <c r="AR8" s="139">
        <f t="shared" si="2"/>
        <v>0</v>
      </c>
      <c r="AS8" s="139">
        <f t="shared" si="2"/>
        <v>0</v>
      </c>
      <c r="AT8" s="139">
        <f t="shared" si="2"/>
        <v>0</v>
      </c>
      <c r="AU8" s="140">
        <f t="shared" si="2"/>
        <v>0</v>
      </c>
      <c r="AV8" s="127"/>
      <c r="AW8" s="127"/>
      <c r="AX8" s="127"/>
      <c r="AY8" s="127"/>
      <c r="AZ8" s="127"/>
      <c r="BA8" s="127"/>
    </row>
    <row r="9" spans="1:53" ht="6" customHeight="1" thickBot="1">
      <c r="A9" s="128"/>
      <c r="B9" s="118"/>
      <c r="C9" s="118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</row>
    <row r="10" spans="1:53">
      <c r="A10" s="128"/>
      <c r="B10" s="141" t="s">
        <v>237</v>
      </c>
      <c r="C10" s="130" t="s">
        <v>232</v>
      </c>
      <c r="D10" s="142">
        <f>D17*0.582*(1-$C$15)/D13</f>
        <v>144280.8463336291</v>
      </c>
      <c r="E10" s="142">
        <f>E17*0.582*(1-$C$15)/E13</f>
        <v>143936.0170448549</v>
      </c>
      <c r="F10" s="306">
        <f>F17*0.582*(1-$C$15)/F13</f>
        <v>146981.85289575291</v>
      </c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3"/>
    </row>
    <row r="11" spans="1:53">
      <c r="A11" s="128"/>
      <c r="B11" s="144" t="s">
        <v>238</v>
      </c>
      <c r="C11" s="134" t="s">
        <v>239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6"/>
    </row>
    <row r="12" spans="1:53">
      <c r="A12" s="128"/>
      <c r="B12" s="144"/>
      <c r="C12" s="134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6"/>
    </row>
    <row r="13" spans="1:53" ht="9.75" customHeight="1">
      <c r="A13" s="128"/>
      <c r="B13" s="144"/>
      <c r="C13" s="147" t="s">
        <v>240</v>
      </c>
      <c r="D13" s="148">
        <f>1.127</f>
        <v>1.127</v>
      </c>
      <c r="E13" s="148">
        <f>1.137</f>
        <v>1.137</v>
      </c>
      <c r="F13" s="148">
        <v>1.036</v>
      </c>
      <c r="G13" s="148">
        <f t="shared" ref="G13:AU13" si="3">F13</f>
        <v>1.036</v>
      </c>
      <c r="H13" s="148">
        <f t="shared" si="3"/>
        <v>1.036</v>
      </c>
      <c r="I13" s="148">
        <f t="shared" si="3"/>
        <v>1.036</v>
      </c>
      <c r="J13" s="148">
        <f t="shared" si="3"/>
        <v>1.036</v>
      </c>
      <c r="K13" s="148">
        <f t="shared" si="3"/>
        <v>1.036</v>
      </c>
      <c r="L13" s="148">
        <f t="shared" si="3"/>
        <v>1.036</v>
      </c>
      <c r="M13" s="148">
        <f t="shared" si="3"/>
        <v>1.036</v>
      </c>
      <c r="N13" s="148">
        <f t="shared" si="3"/>
        <v>1.036</v>
      </c>
      <c r="O13" s="148">
        <f t="shared" si="3"/>
        <v>1.036</v>
      </c>
      <c r="P13" s="148">
        <f t="shared" si="3"/>
        <v>1.036</v>
      </c>
      <c r="Q13" s="148">
        <f t="shared" si="3"/>
        <v>1.036</v>
      </c>
      <c r="R13" s="148">
        <f t="shared" si="3"/>
        <v>1.036</v>
      </c>
      <c r="S13" s="148">
        <f t="shared" si="3"/>
        <v>1.036</v>
      </c>
      <c r="T13" s="148">
        <f t="shared" si="3"/>
        <v>1.036</v>
      </c>
      <c r="U13" s="148">
        <f t="shared" si="3"/>
        <v>1.036</v>
      </c>
      <c r="V13" s="148">
        <f t="shared" si="3"/>
        <v>1.036</v>
      </c>
      <c r="W13" s="148">
        <f t="shared" si="3"/>
        <v>1.036</v>
      </c>
      <c r="X13" s="148">
        <f t="shared" si="3"/>
        <v>1.036</v>
      </c>
      <c r="Y13" s="148">
        <f t="shared" si="3"/>
        <v>1.036</v>
      </c>
      <c r="Z13" s="148">
        <f t="shared" si="3"/>
        <v>1.036</v>
      </c>
      <c r="AA13" s="148">
        <f t="shared" si="3"/>
        <v>1.036</v>
      </c>
      <c r="AB13" s="148">
        <f t="shared" si="3"/>
        <v>1.036</v>
      </c>
      <c r="AC13" s="148">
        <f t="shared" si="3"/>
        <v>1.036</v>
      </c>
      <c r="AD13" s="148">
        <f t="shared" si="3"/>
        <v>1.036</v>
      </c>
      <c r="AE13" s="148">
        <f t="shared" si="3"/>
        <v>1.036</v>
      </c>
      <c r="AF13" s="148">
        <f t="shared" si="3"/>
        <v>1.036</v>
      </c>
      <c r="AG13" s="148">
        <f t="shared" si="3"/>
        <v>1.036</v>
      </c>
      <c r="AH13" s="148">
        <f t="shared" si="3"/>
        <v>1.036</v>
      </c>
      <c r="AI13" s="148">
        <f t="shared" si="3"/>
        <v>1.036</v>
      </c>
      <c r="AJ13" s="148">
        <f t="shared" si="3"/>
        <v>1.036</v>
      </c>
      <c r="AK13" s="148">
        <f t="shared" si="3"/>
        <v>1.036</v>
      </c>
      <c r="AL13" s="148">
        <f t="shared" si="3"/>
        <v>1.036</v>
      </c>
      <c r="AM13" s="148">
        <f t="shared" si="3"/>
        <v>1.036</v>
      </c>
      <c r="AN13" s="148">
        <f t="shared" si="3"/>
        <v>1.036</v>
      </c>
      <c r="AO13" s="148">
        <f t="shared" si="3"/>
        <v>1.036</v>
      </c>
      <c r="AP13" s="148">
        <f t="shared" si="3"/>
        <v>1.036</v>
      </c>
      <c r="AQ13" s="148">
        <f t="shared" si="3"/>
        <v>1.036</v>
      </c>
      <c r="AR13" s="148">
        <f t="shared" si="3"/>
        <v>1.036</v>
      </c>
      <c r="AS13" s="148">
        <f t="shared" si="3"/>
        <v>1.036</v>
      </c>
      <c r="AT13" s="148">
        <f t="shared" si="3"/>
        <v>1.036</v>
      </c>
      <c r="AU13" s="148">
        <f t="shared" si="3"/>
        <v>1.036</v>
      </c>
    </row>
    <row r="14" spans="1:53">
      <c r="A14" s="128"/>
      <c r="B14" s="144" t="s">
        <v>241</v>
      </c>
      <c r="C14" s="134" t="s">
        <v>232</v>
      </c>
      <c r="D14" s="149">
        <f>D17*0.582*$C$15/D13</f>
        <v>336655.30811180116</v>
      </c>
      <c r="E14" s="149">
        <f>E17*0.582*$C$15/E13</f>
        <v>335850.70643799467</v>
      </c>
      <c r="F14" s="307">
        <f>F17*0.582*$C$15/F13</f>
        <v>342957.65675675677</v>
      </c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50"/>
    </row>
    <row r="15" spans="1:53">
      <c r="A15" s="118"/>
      <c r="B15" s="151" t="s">
        <v>242</v>
      </c>
      <c r="C15" s="152">
        <v>0.7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4"/>
    </row>
    <row r="16" spans="1:53">
      <c r="A16" s="128"/>
      <c r="B16" s="144"/>
      <c r="C16" s="134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4"/>
    </row>
    <row r="17" spans="1:53" s="122" customFormat="1" ht="18.75" customHeight="1">
      <c r="A17" s="123"/>
      <c r="B17" s="155" t="s">
        <v>243</v>
      </c>
      <c r="C17" s="156" t="s">
        <v>244</v>
      </c>
      <c r="D17" s="157">
        <v>931297.33</v>
      </c>
      <c r="E17" s="157">
        <v>937315.3</v>
      </c>
      <c r="F17" s="305">
        <v>872126</v>
      </c>
      <c r="G17" s="157">
        <f t="shared" ref="G17:AU17" si="4">(G10+G11+G12)+(G14+G15+G16)</f>
        <v>0</v>
      </c>
      <c r="H17" s="157">
        <f t="shared" si="4"/>
        <v>0</v>
      </c>
      <c r="I17" s="157">
        <f t="shared" si="4"/>
        <v>0</v>
      </c>
      <c r="J17" s="157">
        <f t="shared" si="4"/>
        <v>0</v>
      </c>
      <c r="K17" s="157">
        <f t="shared" si="4"/>
        <v>0</v>
      </c>
      <c r="L17" s="157">
        <f t="shared" si="4"/>
        <v>0</v>
      </c>
      <c r="M17" s="157">
        <f t="shared" si="4"/>
        <v>0</v>
      </c>
      <c r="N17" s="157">
        <f t="shared" si="4"/>
        <v>0</v>
      </c>
      <c r="O17" s="157">
        <f t="shared" si="4"/>
        <v>0</v>
      </c>
      <c r="P17" s="157">
        <f t="shared" si="4"/>
        <v>0</v>
      </c>
      <c r="Q17" s="157">
        <f t="shared" si="4"/>
        <v>0</v>
      </c>
      <c r="R17" s="157">
        <f t="shared" si="4"/>
        <v>0</v>
      </c>
      <c r="S17" s="157">
        <f t="shared" si="4"/>
        <v>0</v>
      </c>
      <c r="T17" s="157">
        <f t="shared" si="4"/>
        <v>0</v>
      </c>
      <c r="U17" s="157">
        <f t="shared" si="4"/>
        <v>0</v>
      </c>
      <c r="V17" s="157">
        <f t="shared" si="4"/>
        <v>0</v>
      </c>
      <c r="W17" s="157">
        <f t="shared" si="4"/>
        <v>0</v>
      </c>
      <c r="X17" s="157">
        <f t="shared" si="4"/>
        <v>0</v>
      </c>
      <c r="Y17" s="157">
        <f t="shared" si="4"/>
        <v>0</v>
      </c>
      <c r="Z17" s="157">
        <f t="shared" si="4"/>
        <v>0</v>
      </c>
      <c r="AA17" s="157">
        <f t="shared" si="4"/>
        <v>0</v>
      </c>
      <c r="AB17" s="157">
        <f t="shared" si="4"/>
        <v>0</v>
      </c>
      <c r="AC17" s="157">
        <f t="shared" si="4"/>
        <v>0</v>
      </c>
      <c r="AD17" s="157">
        <f t="shared" si="4"/>
        <v>0</v>
      </c>
      <c r="AE17" s="157">
        <f t="shared" si="4"/>
        <v>0</v>
      </c>
      <c r="AF17" s="157">
        <f t="shared" si="4"/>
        <v>0</v>
      </c>
      <c r="AG17" s="157">
        <f t="shared" si="4"/>
        <v>0</v>
      </c>
      <c r="AH17" s="157">
        <f t="shared" si="4"/>
        <v>0</v>
      </c>
      <c r="AI17" s="157">
        <f t="shared" si="4"/>
        <v>0</v>
      </c>
      <c r="AJ17" s="157">
        <f t="shared" si="4"/>
        <v>0</v>
      </c>
      <c r="AK17" s="157">
        <f t="shared" si="4"/>
        <v>0</v>
      </c>
      <c r="AL17" s="157">
        <f t="shared" si="4"/>
        <v>0</v>
      </c>
      <c r="AM17" s="157">
        <f t="shared" si="4"/>
        <v>0</v>
      </c>
      <c r="AN17" s="157">
        <f t="shared" si="4"/>
        <v>0</v>
      </c>
      <c r="AO17" s="157">
        <f t="shared" si="4"/>
        <v>0</v>
      </c>
      <c r="AP17" s="157">
        <f t="shared" si="4"/>
        <v>0</v>
      </c>
      <c r="AQ17" s="157">
        <f t="shared" si="4"/>
        <v>0</v>
      </c>
      <c r="AR17" s="157">
        <f t="shared" si="4"/>
        <v>0</v>
      </c>
      <c r="AS17" s="157">
        <f t="shared" si="4"/>
        <v>0</v>
      </c>
      <c r="AT17" s="157">
        <f t="shared" si="4"/>
        <v>0</v>
      </c>
      <c r="AU17" s="157">
        <f t="shared" si="4"/>
        <v>0</v>
      </c>
      <c r="AV17" s="127"/>
      <c r="AW17" s="127"/>
      <c r="AX17" s="127"/>
      <c r="AY17" s="127"/>
      <c r="AZ17" s="127"/>
      <c r="BA17" s="127"/>
    </row>
    <row r="18" spans="1:53" ht="7.5" customHeight="1">
      <c r="A18" s="118"/>
      <c r="B18" s="118"/>
      <c r="C18" s="118"/>
      <c r="D18" s="128"/>
      <c r="E18" s="128"/>
      <c r="F18" s="128"/>
      <c r="G18" s="128"/>
      <c r="H18" s="128"/>
      <c r="I18" s="128"/>
      <c r="J18" s="128"/>
      <c r="K18" s="12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</row>
    <row r="19" spans="1:53" s="158" customFormat="1">
      <c r="A19" s="159"/>
      <c r="B19" s="160" t="s">
        <v>245</v>
      </c>
      <c r="C19" s="161" t="s">
        <v>246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2"/>
      <c r="AV19" s="162"/>
      <c r="AW19" s="162"/>
      <c r="AX19" s="162"/>
      <c r="AY19" s="162"/>
      <c r="AZ19" s="162"/>
      <c r="BA19" s="162"/>
    </row>
    <row r="20" spans="1:53" s="158" customFormat="1" ht="16.5">
      <c r="A20" s="163"/>
      <c r="B20" s="164" t="s">
        <v>247</v>
      </c>
      <c r="C20" s="159" t="s">
        <v>248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6"/>
      <c r="AV20" s="162"/>
      <c r="AW20" s="162"/>
      <c r="AX20" s="162"/>
      <c r="AY20" s="162"/>
      <c r="AZ20" s="162"/>
      <c r="BA20" s="162"/>
    </row>
    <row r="21" spans="1:53" s="158" customFormat="1">
      <c r="A21" s="159"/>
      <c r="B21" s="164" t="s">
        <v>249</v>
      </c>
      <c r="C21" s="159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6"/>
      <c r="AV21" s="162"/>
      <c r="AW21" s="162"/>
      <c r="AX21" s="162"/>
      <c r="AY21" s="162"/>
      <c r="AZ21" s="162"/>
      <c r="BA21" s="162"/>
    </row>
    <row r="22" spans="1:53" s="122" customFormat="1" ht="18.75" customHeight="1">
      <c r="A22" s="123"/>
      <c r="B22" s="165"/>
      <c r="C22" s="166" t="s">
        <v>250</v>
      </c>
      <c r="D22" s="167">
        <f>SUM(D19:D21)</f>
        <v>0</v>
      </c>
      <c r="E22" s="167">
        <f t="shared" ref="E22:P22" si="5">SUM(E19:E21)</f>
        <v>0</v>
      </c>
      <c r="F22" s="167">
        <f t="shared" si="5"/>
        <v>0</v>
      </c>
      <c r="G22" s="167">
        <f t="shared" si="5"/>
        <v>0</v>
      </c>
      <c r="H22" s="167">
        <f t="shared" si="5"/>
        <v>0</v>
      </c>
      <c r="I22" s="167">
        <f t="shared" si="5"/>
        <v>0</v>
      </c>
      <c r="J22" s="167">
        <f t="shared" si="5"/>
        <v>0</v>
      </c>
      <c r="K22" s="167">
        <f t="shared" si="5"/>
        <v>0</v>
      </c>
      <c r="L22" s="167">
        <f t="shared" si="5"/>
        <v>0</v>
      </c>
      <c r="M22" s="167">
        <f t="shared" si="5"/>
        <v>0</v>
      </c>
      <c r="N22" s="167">
        <f t="shared" si="5"/>
        <v>0</v>
      </c>
      <c r="O22" s="167">
        <f t="shared" si="5"/>
        <v>0</v>
      </c>
      <c r="P22" s="167">
        <f t="shared" si="5"/>
        <v>0</v>
      </c>
      <c r="Q22" s="167">
        <f>SUM(Q19:Q21)</f>
        <v>0</v>
      </c>
      <c r="R22" s="167">
        <f t="shared" ref="R22:AU22" si="6">SUM(R19:R21)</f>
        <v>0</v>
      </c>
      <c r="S22" s="167">
        <f t="shared" si="6"/>
        <v>0</v>
      </c>
      <c r="T22" s="167">
        <f t="shared" si="6"/>
        <v>0</v>
      </c>
      <c r="U22" s="167">
        <f t="shared" si="6"/>
        <v>0</v>
      </c>
      <c r="V22" s="167">
        <f t="shared" si="6"/>
        <v>0</v>
      </c>
      <c r="W22" s="167">
        <f t="shared" si="6"/>
        <v>0</v>
      </c>
      <c r="X22" s="167">
        <f t="shared" si="6"/>
        <v>0</v>
      </c>
      <c r="Y22" s="167">
        <f t="shared" si="6"/>
        <v>0</v>
      </c>
      <c r="Z22" s="167">
        <f t="shared" si="6"/>
        <v>0</v>
      </c>
      <c r="AA22" s="167">
        <f t="shared" si="6"/>
        <v>0</v>
      </c>
      <c r="AB22" s="167">
        <f t="shared" si="6"/>
        <v>0</v>
      </c>
      <c r="AC22" s="167">
        <f t="shared" si="6"/>
        <v>0</v>
      </c>
      <c r="AD22" s="167">
        <f t="shared" si="6"/>
        <v>0</v>
      </c>
      <c r="AE22" s="167">
        <f t="shared" si="6"/>
        <v>0</v>
      </c>
      <c r="AF22" s="167">
        <f t="shared" si="6"/>
        <v>0</v>
      </c>
      <c r="AG22" s="167">
        <f t="shared" si="6"/>
        <v>0</v>
      </c>
      <c r="AH22" s="167">
        <f t="shared" si="6"/>
        <v>0</v>
      </c>
      <c r="AI22" s="167">
        <f t="shared" si="6"/>
        <v>0</v>
      </c>
      <c r="AJ22" s="167">
        <f t="shared" si="6"/>
        <v>0</v>
      </c>
      <c r="AK22" s="167">
        <f t="shared" si="6"/>
        <v>0</v>
      </c>
      <c r="AL22" s="167">
        <f t="shared" si="6"/>
        <v>0</v>
      </c>
      <c r="AM22" s="167">
        <f t="shared" si="6"/>
        <v>0</v>
      </c>
      <c r="AN22" s="167">
        <f t="shared" si="6"/>
        <v>0</v>
      </c>
      <c r="AO22" s="167">
        <f t="shared" si="6"/>
        <v>0</v>
      </c>
      <c r="AP22" s="167">
        <f t="shared" si="6"/>
        <v>0</v>
      </c>
      <c r="AQ22" s="167">
        <f t="shared" si="6"/>
        <v>0</v>
      </c>
      <c r="AR22" s="167">
        <f t="shared" si="6"/>
        <v>0</v>
      </c>
      <c r="AS22" s="167">
        <f t="shared" si="6"/>
        <v>0</v>
      </c>
      <c r="AT22" s="167">
        <f t="shared" si="6"/>
        <v>0</v>
      </c>
      <c r="AU22" s="168">
        <f t="shared" si="6"/>
        <v>0</v>
      </c>
      <c r="AV22" s="127"/>
      <c r="AW22" s="127"/>
      <c r="AX22" s="127"/>
      <c r="AY22" s="127"/>
      <c r="AZ22" s="127"/>
      <c r="BA22" s="127"/>
    </row>
    <row r="23" spans="1:53" ht="8.25" customHeight="1">
      <c r="A23" s="128"/>
      <c r="B23" s="118"/>
      <c r="C23" s="118"/>
      <c r="D23" s="128"/>
      <c r="E23" s="169"/>
      <c r="F23" s="169"/>
      <c r="G23" s="169"/>
      <c r="H23" s="128"/>
      <c r="I23" s="128"/>
      <c r="J23" s="170"/>
      <c r="K23" s="170"/>
      <c r="L23" s="118"/>
      <c r="M23" s="118"/>
      <c r="N23" s="118"/>
      <c r="O23" s="118"/>
      <c r="P23" s="118"/>
      <c r="Q23" s="118"/>
    </row>
    <row r="24" spans="1:53">
      <c r="A24" s="128"/>
      <c r="B24" s="171" t="s">
        <v>251</v>
      </c>
      <c r="C24" s="172" t="s">
        <v>232</v>
      </c>
      <c r="D24" s="173">
        <v>211</v>
      </c>
      <c r="E24" s="173">
        <v>211</v>
      </c>
      <c r="F24" s="173">
        <v>211</v>
      </c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4"/>
    </row>
    <row r="25" spans="1:53">
      <c r="A25" s="128"/>
      <c r="B25" s="175" t="s">
        <v>252</v>
      </c>
      <c r="C25" s="176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8"/>
    </row>
    <row r="26" spans="1:53">
      <c r="A26" s="128"/>
      <c r="B26" s="175" t="s">
        <v>253</v>
      </c>
      <c r="C26" s="176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8"/>
    </row>
    <row r="27" spans="1:53">
      <c r="A27" s="118"/>
      <c r="B27" s="179"/>
      <c r="C27" s="180" t="s">
        <v>254</v>
      </c>
      <c r="D27" s="181">
        <f t="shared" ref="D27:P27" si="7">SUM(D24:D26)</f>
        <v>211</v>
      </c>
      <c r="E27" s="181">
        <f t="shared" si="7"/>
        <v>211</v>
      </c>
      <c r="F27" s="181">
        <f t="shared" si="7"/>
        <v>211</v>
      </c>
      <c r="G27" s="181">
        <f t="shared" si="7"/>
        <v>0</v>
      </c>
      <c r="H27" s="181">
        <f t="shared" si="7"/>
        <v>0</v>
      </c>
      <c r="I27" s="181">
        <f t="shared" si="7"/>
        <v>0</v>
      </c>
      <c r="J27" s="181">
        <f t="shared" si="7"/>
        <v>0</v>
      </c>
      <c r="K27" s="181">
        <f t="shared" si="7"/>
        <v>0</v>
      </c>
      <c r="L27" s="181">
        <f t="shared" si="7"/>
        <v>0</v>
      </c>
      <c r="M27" s="181">
        <f t="shared" si="7"/>
        <v>0</v>
      </c>
      <c r="N27" s="181">
        <f t="shared" si="7"/>
        <v>0</v>
      </c>
      <c r="O27" s="181">
        <f t="shared" si="7"/>
        <v>0</v>
      </c>
      <c r="P27" s="181">
        <f t="shared" si="7"/>
        <v>0</v>
      </c>
      <c r="Q27" s="181">
        <f t="shared" ref="Q27:AU27" si="8">SUM(Q24:Q26)</f>
        <v>0</v>
      </c>
      <c r="R27" s="181">
        <f t="shared" si="8"/>
        <v>0</v>
      </c>
      <c r="S27" s="181">
        <f t="shared" si="8"/>
        <v>0</v>
      </c>
      <c r="T27" s="181">
        <f t="shared" si="8"/>
        <v>0</v>
      </c>
      <c r="U27" s="181">
        <f t="shared" si="8"/>
        <v>0</v>
      </c>
      <c r="V27" s="181">
        <f t="shared" si="8"/>
        <v>0</v>
      </c>
      <c r="W27" s="181">
        <f t="shared" si="8"/>
        <v>0</v>
      </c>
      <c r="X27" s="181">
        <f t="shared" si="8"/>
        <v>0</v>
      </c>
      <c r="Y27" s="181">
        <f t="shared" si="8"/>
        <v>0</v>
      </c>
      <c r="Z27" s="181">
        <f t="shared" si="8"/>
        <v>0</v>
      </c>
      <c r="AA27" s="181">
        <f t="shared" si="8"/>
        <v>0</v>
      </c>
      <c r="AB27" s="181">
        <f t="shared" si="8"/>
        <v>0</v>
      </c>
      <c r="AC27" s="181">
        <f t="shared" si="8"/>
        <v>0</v>
      </c>
      <c r="AD27" s="181">
        <f t="shared" si="8"/>
        <v>0</v>
      </c>
      <c r="AE27" s="181">
        <f t="shared" si="8"/>
        <v>0</v>
      </c>
      <c r="AF27" s="181">
        <f t="shared" si="8"/>
        <v>0</v>
      </c>
      <c r="AG27" s="181">
        <f t="shared" si="8"/>
        <v>0</v>
      </c>
      <c r="AH27" s="181">
        <f t="shared" si="8"/>
        <v>0</v>
      </c>
      <c r="AI27" s="181">
        <f t="shared" si="8"/>
        <v>0</v>
      </c>
      <c r="AJ27" s="181">
        <f t="shared" si="8"/>
        <v>0</v>
      </c>
      <c r="AK27" s="181">
        <f t="shared" si="8"/>
        <v>0</v>
      </c>
      <c r="AL27" s="181">
        <f t="shared" si="8"/>
        <v>0</v>
      </c>
      <c r="AM27" s="181">
        <f t="shared" si="8"/>
        <v>0</v>
      </c>
      <c r="AN27" s="181">
        <f t="shared" si="8"/>
        <v>0</v>
      </c>
      <c r="AO27" s="181">
        <f t="shared" si="8"/>
        <v>0</v>
      </c>
      <c r="AP27" s="181">
        <f t="shared" si="8"/>
        <v>0</v>
      </c>
      <c r="AQ27" s="181">
        <f t="shared" si="8"/>
        <v>0</v>
      </c>
      <c r="AR27" s="181">
        <f t="shared" si="8"/>
        <v>0</v>
      </c>
      <c r="AS27" s="181">
        <f t="shared" si="8"/>
        <v>0</v>
      </c>
      <c r="AT27" s="181">
        <f t="shared" si="8"/>
        <v>0</v>
      </c>
      <c r="AU27" s="182">
        <f t="shared" si="8"/>
        <v>0</v>
      </c>
    </row>
    <row r="28" spans="1:53">
      <c r="A28" s="118"/>
      <c r="B28" s="183"/>
      <c r="C28" s="183"/>
      <c r="D28" s="169"/>
      <c r="E28" s="169"/>
      <c r="F28" s="169"/>
      <c r="G28" s="169"/>
      <c r="H28" s="169"/>
      <c r="I28" s="169"/>
      <c r="J28" s="169"/>
      <c r="K28" s="169"/>
      <c r="L28" s="118"/>
      <c r="M28" s="118"/>
      <c r="N28" s="118"/>
      <c r="O28" s="118"/>
      <c r="P28" s="118"/>
      <c r="Q28" s="118"/>
    </row>
    <row r="29" spans="1:53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</row>
    <row r="30" spans="1:53" ht="16.5">
      <c r="A30" s="184"/>
      <c r="B30" s="118"/>
      <c r="C30" s="118"/>
      <c r="D30" s="128"/>
      <c r="E30" s="169"/>
      <c r="F30" s="169"/>
      <c r="G30" s="169"/>
      <c r="H30" s="169"/>
      <c r="I30" s="128"/>
      <c r="J30" s="128"/>
      <c r="K30" s="170"/>
      <c r="L30" s="118"/>
      <c r="M30" s="118"/>
      <c r="N30" s="118"/>
      <c r="O30" s="118"/>
      <c r="P30" s="118"/>
      <c r="Q30" s="118"/>
    </row>
    <row r="31" spans="1:53" ht="16.5">
      <c r="A31" s="184"/>
      <c r="B31" s="118"/>
      <c r="C31" s="118"/>
      <c r="D31" s="128"/>
      <c r="E31" s="118"/>
      <c r="F31" s="118"/>
      <c r="G31" s="118"/>
      <c r="H31" s="118"/>
      <c r="I31" s="118"/>
      <c r="J31" s="128"/>
      <c r="K31" s="170"/>
      <c r="L31" s="118"/>
      <c r="M31" s="118"/>
      <c r="N31" s="118"/>
      <c r="O31" s="118"/>
      <c r="P31" s="118"/>
      <c r="Q31" s="118"/>
    </row>
    <row r="32" spans="1:53" ht="16.5">
      <c r="A32" s="185"/>
      <c r="B32" s="118"/>
      <c r="C32" s="118"/>
      <c r="D32" s="128"/>
      <c r="E32" s="118"/>
      <c r="F32" s="118"/>
      <c r="G32" s="118"/>
      <c r="H32" s="118"/>
      <c r="I32" s="118"/>
      <c r="J32" s="118"/>
      <c r="K32" s="170"/>
      <c r="L32" s="118"/>
      <c r="M32" s="118"/>
      <c r="N32" s="118"/>
      <c r="O32" s="118"/>
      <c r="P32" s="118"/>
      <c r="Q32" s="118"/>
    </row>
    <row r="33" spans="1:17">
      <c r="A33" s="118"/>
      <c r="B33" s="183"/>
      <c r="C33" s="183"/>
      <c r="D33" s="169"/>
      <c r="E33" s="169"/>
      <c r="F33" s="169"/>
      <c r="G33" s="169"/>
      <c r="H33" s="169"/>
      <c r="I33" s="128"/>
      <c r="J33" s="128"/>
      <c r="K33" s="128"/>
      <c r="L33" s="118"/>
      <c r="M33" s="118"/>
      <c r="N33" s="118"/>
      <c r="O33" s="118"/>
      <c r="P33" s="118"/>
      <c r="Q33" s="118"/>
    </row>
    <row r="34" spans="1:17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</row>
    <row r="35" spans="1:17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</row>
    <row r="36" spans="1:17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</row>
    <row r="37" spans="1:17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</row>
    <row r="38" spans="1:17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</row>
    <row r="39" spans="1:17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</row>
    <row r="40" spans="1:17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</row>
    <row r="41" spans="1:17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</row>
    <row r="42" spans="1:17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</row>
    <row r="43" spans="1:17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</row>
    <row r="44" spans="1:17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</row>
    <row r="45" spans="1:17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</row>
    <row r="46" spans="1:17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</row>
    <row r="47" spans="1:17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</row>
    <row r="48" spans="1:17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</row>
    <row r="49" spans="1:17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</row>
    <row r="50" spans="1:17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</row>
    <row r="51" spans="1:17"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</row>
    <row r="52" spans="1:17" s="117" customFormat="1"/>
    <row r="53" spans="1:17" s="117" customFormat="1"/>
    <row r="54" spans="1:17" s="117" customFormat="1"/>
    <row r="55" spans="1:17" s="117" customFormat="1"/>
    <row r="56" spans="1:17" s="117" customFormat="1"/>
    <row r="57" spans="1:17" s="117" customFormat="1"/>
    <row r="58" spans="1:17" s="117" customFormat="1"/>
    <row r="59" spans="1:17" s="117" customFormat="1"/>
    <row r="60" spans="1:17" s="117" customFormat="1"/>
    <row r="61" spans="1:17" s="117" customFormat="1"/>
    <row r="62" spans="1:17" s="117" customFormat="1"/>
    <row r="63" spans="1:17" s="117" customFormat="1"/>
    <row r="64" spans="1:17" s="117" customFormat="1"/>
    <row r="65" s="117" customFormat="1"/>
    <row r="66" s="117" customFormat="1"/>
    <row r="67" s="117" customFormat="1"/>
    <row r="68" s="117" customFormat="1"/>
    <row r="69" s="117" customFormat="1"/>
    <row r="70" s="117" customFormat="1"/>
    <row r="71" s="117" customFormat="1"/>
    <row r="72" s="117" customFormat="1"/>
    <row r="73" s="117" customFormat="1"/>
    <row r="74" s="117" customFormat="1"/>
    <row r="75" s="117" customFormat="1"/>
    <row r="76" s="117" customFormat="1"/>
    <row r="77" s="117" customFormat="1"/>
    <row r="78" s="117" customFormat="1"/>
    <row r="79" s="117" customFormat="1"/>
    <row r="80" s="117" customFormat="1"/>
    <row r="81" s="117" customFormat="1"/>
    <row r="82" s="117" customFormat="1"/>
    <row r="83" s="117" customFormat="1"/>
    <row r="84" s="117" customFormat="1"/>
    <row r="85" s="117" customFormat="1"/>
    <row r="86" s="117" customFormat="1"/>
    <row r="87" s="117" customFormat="1"/>
    <row r="88" s="117" customFormat="1"/>
    <row r="89" s="117" customFormat="1"/>
    <row r="90" s="117" customFormat="1"/>
    <row r="91" s="117" customFormat="1"/>
    <row r="92" s="117" customFormat="1"/>
    <row r="93" s="117" customFormat="1"/>
    <row r="94" s="117" customFormat="1"/>
    <row r="95" s="117" customFormat="1"/>
    <row r="96" s="117" customFormat="1"/>
    <row r="97" s="117" customFormat="1"/>
    <row r="98" s="117" customFormat="1"/>
    <row r="99" s="117" customFormat="1"/>
    <row r="100" s="117" customFormat="1"/>
    <row r="101" s="117" customFormat="1"/>
    <row r="102" s="117" customFormat="1"/>
    <row r="103" s="117" customFormat="1"/>
    <row r="104" s="117" customFormat="1"/>
    <row r="105" s="117" customFormat="1"/>
    <row r="106" s="117" customFormat="1"/>
    <row r="107" s="117" customFormat="1"/>
    <row r="108" s="117" customFormat="1"/>
    <row r="109" s="117" customFormat="1"/>
    <row r="110" s="117" customFormat="1"/>
    <row r="111" s="117" customFormat="1"/>
    <row r="112" s="117" customFormat="1"/>
    <row r="113" s="117" customFormat="1"/>
    <row r="114" s="117" customFormat="1"/>
    <row r="115" s="117" customFormat="1"/>
    <row r="116" s="117" customFormat="1"/>
    <row r="117" s="117" customFormat="1"/>
    <row r="118" s="117" customFormat="1"/>
    <row r="119" s="117" customFormat="1"/>
    <row r="120" s="117" customFormat="1"/>
    <row r="121" s="117" customFormat="1"/>
    <row r="122" s="117" customFormat="1"/>
    <row r="123" s="117" customFormat="1"/>
    <row r="124" s="117" customFormat="1"/>
    <row r="125" s="117" customFormat="1"/>
    <row r="126" s="117" customFormat="1"/>
    <row r="127" s="117" customFormat="1"/>
    <row r="128" s="117" customFormat="1"/>
    <row r="129" s="117" customFormat="1"/>
    <row r="130" s="117" customFormat="1"/>
    <row r="131" s="117" customFormat="1"/>
    <row r="132" s="117" customFormat="1"/>
    <row r="133" s="117" customFormat="1"/>
    <row r="134" s="117" customFormat="1"/>
    <row r="135" s="117" customFormat="1"/>
    <row r="136" s="117" customFormat="1"/>
    <row r="137" s="117" customFormat="1"/>
    <row r="138" s="117" customFormat="1"/>
    <row r="139" s="117" customFormat="1"/>
    <row r="140" s="117" customFormat="1"/>
    <row r="141" s="117" customFormat="1"/>
    <row r="142" s="117" customFormat="1"/>
    <row r="143" s="117" customFormat="1"/>
    <row r="144" s="117" customFormat="1"/>
    <row r="145" s="117" customFormat="1"/>
    <row r="146" s="117" customFormat="1"/>
    <row r="147" s="117" customFormat="1"/>
    <row r="148" s="117" customFormat="1"/>
    <row r="149" s="117" customFormat="1"/>
    <row r="150" s="117" customFormat="1"/>
    <row r="151" s="117" customFormat="1"/>
    <row r="152" s="117" customFormat="1"/>
    <row r="153" s="117" customFormat="1"/>
    <row r="154" s="117" customFormat="1"/>
    <row r="155" s="117" customFormat="1"/>
    <row r="156" s="117" customFormat="1"/>
    <row r="157" s="117" customFormat="1"/>
    <row r="158" s="117" customFormat="1"/>
    <row r="159" s="117" customFormat="1"/>
    <row r="160" s="117" customFormat="1"/>
    <row r="161" s="117" customFormat="1"/>
    <row r="162" s="117" customFormat="1"/>
    <row r="163" s="117" customFormat="1"/>
    <row r="164" s="117" customFormat="1"/>
    <row r="165" s="117" customFormat="1"/>
    <row r="166" s="117" customFormat="1"/>
    <row r="167" s="117" customFormat="1"/>
    <row r="168" s="117" customFormat="1"/>
    <row r="169" s="117" customFormat="1"/>
    <row r="170" s="117" customFormat="1"/>
    <row r="171" s="117" customFormat="1"/>
    <row r="172" s="117" customFormat="1"/>
    <row r="173" s="117" customFormat="1"/>
    <row r="174" s="117" customFormat="1"/>
    <row r="175" s="117" customFormat="1"/>
    <row r="176" s="117" customFormat="1"/>
    <row r="177" s="117" customFormat="1"/>
    <row r="178" s="117" customFormat="1"/>
    <row r="179" s="117" customFormat="1"/>
    <row r="180" s="117" customFormat="1"/>
    <row r="181" s="117" customFormat="1"/>
    <row r="182" s="117" customFormat="1"/>
    <row r="183" s="117" customFormat="1"/>
    <row r="184" s="117" customFormat="1"/>
    <row r="185" s="117" customFormat="1"/>
    <row r="186" s="117" customFormat="1"/>
    <row r="187" s="117" customFormat="1"/>
    <row r="188" s="117" customFormat="1"/>
    <row r="189" s="117" customFormat="1"/>
    <row r="190" s="117" customFormat="1"/>
    <row r="191" s="117" customFormat="1"/>
    <row r="192" s="117" customFormat="1"/>
    <row r="193" s="117" customFormat="1"/>
    <row r="194" s="117" customFormat="1"/>
    <row r="195" s="117" customFormat="1"/>
    <row r="196" s="117" customFormat="1"/>
    <row r="197" s="117" customFormat="1"/>
    <row r="198" s="117" customFormat="1"/>
    <row r="199" s="117" customFormat="1"/>
    <row r="200" s="117" customFormat="1"/>
    <row r="201" s="117" customFormat="1"/>
    <row r="202" s="117" customFormat="1"/>
    <row r="203" s="117" customFormat="1"/>
    <row r="204" s="117" customFormat="1"/>
    <row r="205" s="117" customFormat="1"/>
    <row r="206" s="117" customFormat="1"/>
    <row r="207" s="117" customFormat="1"/>
    <row r="208" s="117" customFormat="1"/>
    <row r="209" s="117" customFormat="1"/>
    <row r="210" s="117" customFormat="1"/>
    <row r="211" s="117" customFormat="1"/>
    <row r="212" s="117" customFormat="1"/>
    <row r="213" s="117" customFormat="1"/>
    <row r="214" s="117" customFormat="1"/>
    <row r="215" s="117" customFormat="1"/>
    <row r="216" s="117" customFormat="1"/>
    <row r="217" s="117" customFormat="1"/>
    <row r="218" s="117" customFormat="1"/>
    <row r="219" s="117" customFormat="1"/>
    <row r="220" s="117" customFormat="1"/>
    <row r="221" s="117" customFormat="1"/>
    <row r="222" s="117" customFormat="1"/>
    <row r="223" s="117" customFormat="1"/>
    <row r="224" s="117" customFormat="1"/>
    <row r="225" s="117" customFormat="1"/>
    <row r="226" s="117" customFormat="1"/>
    <row r="227" s="117" customFormat="1"/>
    <row r="228" s="117" customFormat="1"/>
    <row r="229" s="117" customFormat="1"/>
    <row r="230" s="117" customFormat="1"/>
    <row r="231" s="117" customFormat="1"/>
    <row r="232" s="117" customFormat="1"/>
    <row r="233" s="117" customFormat="1"/>
    <row r="234" s="117" customFormat="1"/>
    <row r="235" s="117" customFormat="1"/>
    <row r="236" s="117" customFormat="1"/>
    <row r="237" s="117" customFormat="1"/>
    <row r="238" s="117" customFormat="1"/>
    <row r="239" s="117" customFormat="1"/>
    <row r="240" s="117" customFormat="1"/>
    <row r="241" s="117" customFormat="1"/>
    <row r="242" s="117" customFormat="1"/>
    <row r="243" s="117" customFormat="1"/>
    <row r="244" s="117" customFormat="1"/>
    <row r="245" s="117" customFormat="1"/>
    <row r="246" s="117" customFormat="1"/>
    <row r="247" s="117" customFormat="1"/>
    <row r="248" s="117" customFormat="1"/>
    <row r="249" s="117" customFormat="1"/>
    <row r="250" s="117" customFormat="1"/>
    <row r="251" s="117" customFormat="1"/>
    <row r="252" s="117" customFormat="1"/>
    <row r="253" s="117" customFormat="1"/>
    <row r="254" s="117" customFormat="1"/>
    <row r="255" s="117" customFormat="1"/>
    <row r="256" s="117" customFormat="1"/>
    <row r="257" s="117" customFormat="1"/>
    <row r="258" s="117" customFormat="1"/>
    <row r="259" s="117" customFormat="1"/>
    <row r="260" s="117" customFormat="1"/>
    <row r="261" s="117" customFormat="1"/>
    <row r="262" s="117" customFormat="1"/>
    <row r="263" s="117" customFormat="1"/>
    <row r="264" s="117" customFormat="1"/>
    <row r="265" s="117" customFormat="1"/>
    <row r="266" s="117" customFormat="1"/>
    <row r="267" s="117" customFormat="1"/>
    <row r="268" s="117" customFormat="1"/>
    <row r="269" s="117" customFormat="1"/>
    <row r="270" s="117" customFormat="1"/>
    <row r="271" s="117" customFormat="1"/>
    <row r="272" s="117" customFormat="1"/>
    <row r="273" s="117" customFormat="1"/>
    <row r="274" s="117" customFormat="1"/>
    <row r="275" s="117" customFormat="1"/>
    <row r="276" s="117" customFormat="1"/>
    <row r="277" s="117" customFormat="1"/>
    <row r="278" s="117" customFormat="1"/>
    <row r="279" s="117" customFormat="1"/>
    <row r="280" s="117" customFormat="1"/>
    <row r="281" s="117" customFormat="1"/>
    <row r="282" s="117" customFormat="1"/>
    <row r="283" s="117" customFormat="1"/>
    <row r="284" s="117" customFormat="1"/>
    <row r="285" s="117" customFormat="1"/>
    <row r="286" s="117" customFormat="1"/>
    <row r="287" s="117" customFormat="1"/>
    <row r="288" s="117" customFormat="1"/>
    <row r="289" s="117" customFormat="1"/>
    <row r="290" s="117" customFormat="1"/>
    <row r="291" s="117" customFormat="1"/>
    <row r="292" s="117" customFormat="1"/>
    <row r="293" s="117" customFormat="1"/>
    <row r="294" s="117" customFormat="1"/>
    <row r="295" s="117" customFormat="1"/>
    <row r="296" s="117" customFormat="1"/>
    <row r="297" s="117" customFormat="1"/>
    <row r="298" s="117" customFormat="1"/>
    <row r="299" s="117" customFormat="1"/>
    <row r="300" s="117" customFormat="1"/>
    <row r="301" s="117" customFormat="1"/>
  </sheetData>
  <hyperlinks>
    <hyperlink ref="C13" r:id="rId1" tooltip="Klimfaktor Station Fuhlsbüttel"/>
  </hyperlinks>
  <pageMargins left="0" right="0" top="0.98425196850393704" bottom="0.98425196850393704" header="0.51181102362204722" footer="0.51181102362204722"/>
  <pageSetup paperSize="9" scale="120" firstPageNumber="2147483648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AV73"/>
  <sheetViews>
    <sheetView topLeftCell="A28" zoomScale="80" workbookViewId="0">
      <selection activeCell="E26" sqref="E26"/>
    </sheetView>
  </sheetViews>
  <sheetFormatPr baseColWidth="10" defaultColWidth="11.42578125" defaultRowHeight="16.5"/>
  <cols>
    <col min="1" max="1" width="1.85546875" style="186" bestFit="1" customWidth="1"/>
    <col min="2" max="2" width="4.7109375" style="186" bestFit="1" customWidth="1"/>
    <col min="3" max="3" width="19.5703125" style="186" bestFit="1" customWidth="1"/>
    <col min="4" max="4" width="27.28515625" style="187" bestFit="1" customWidth="1"/>
    <col min="5" max="5" width="24.85546875" style="186" bestFit="1" customWidth="1"/>
    <col min="6" max="6" width="20" style="187" bestFit="1" customWidth="1"/>
    <col min="7" max="7" width="15.140625" style="187" bestFit="1" customWidth="1"/>
    <col min="8" max="8" width="13.7109375" style="187" bestFit="1" customWidth="1"/>
    <col min="9" max="9" width="14" style="187" bestFit="1" customWidth="1"/>
    <col min="10" max="12" width="13.42578125" style="187" bestFit="1" customWidth="1"/>
    <col min="13" max="14" width="11.7109375" style="186" bestFit="1" customWidth="1"/>
    <col min="15" max="16" width="11.5703125" style="186" bestFit="1" customWidth="1"/>
    <col min="17" max="17" width="11.42578125" style="186" bestFit="1"/>
    <col min="18" max="16384" width="11.42578125" style="186"/>
  </cols>
  <sheetData>
    <row r="1" spans="1:48">
      <c r="A1" s="188"/>
      <c r="B1" s="188"/>
      <c r="C1" s="188"/>
      <c r="D1" s="189"/>
      <c r="E1" s="188"/>
      <c r="F1" s="189"/>
      <c r="G1" s="189"/>
      <c r="H1" s="189"/>
      <c r="I1" s="189"/>
      <c r="J1" s="189"/>
      <c r="K1" s="189"/>
      <c r="L1" s="189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</row>
    <row r="2" spans="1:48" ht="26.25">
      <c r="A2" s="188"/>
      <c r="B2" s="190"/>
      <c r="C2" s="119"/>
      <c r="D2" s="191" t="s">
        <v>255</v>
      </c>
      <c r="E2" s="192" t="str">
        <f>Planungsübersicht!D4</f>
        <v>Gymnasium Othmarschen</v>
      </c>
      <c r="F2" s="193"/>
      <c r="G2" s="194" t="str">
        <f>CONCATENATE("bis ",E6+13)</f>
        <v>bis 2032</v>
      </c>
      <c r="H2" s="194" t="str">
        <f>CONCATENATE(E6+13," bis ",2050)</f>
        <v>2032 bis 2050</v>
      </c>
      <c r="I2" s="189"/>
      <c r="J2" s="189"/>
      <c r="K2" s="189"/>
      <c r="L2" s="189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</row>
    <row r="3" spans="1:48" ht="4.5" customHeight="1">
      <c r="A3" s="188"/>
      <c r="B3" s="190"/>
      <c r="C3" s="195"/>
      <c r="D3" s="196"/>
      <c r="E3" s="197"/>
      <c r="F3" s="195"/>
      <c r="G3" s="198"/>
      <c r="H3" s="199"/>
      <c r="I3" s="189"/>
      <c r="J3" s="189"/>
      <c r="K3" s="189"/>
      <c r="L3" s="189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</row>
    <row r="4" spans="1:48">
      <c r="A4" s="188"/>
      <c r="B4" s="188"/>
      <c r="C4" s="188"/>
      <c r="D4" s="195"/>
      <c r="E4" s="200"/>
      <c r="F4" s="201" t="s">
        <v>256</v>
      </c>
      <c r="G4" s="202">
        <f>1-(1-Planungsübersicht!G11)^(1/(2032-Planungsübersicht!G13))</f>
        <v>5.1922485660828577E-2</v>
      </c>
      <c r="H4" s="202">
        <f>1-((1-Planungsübersicht!G12)/(1-G4)^(13))^(1/(2050-E6-13))</f>
        <v>8.5532378402398801E-2</v>
      </c>
      <c r="I4" s="189"/>
      <c r="J4" s="189"/>
      <c r="K4" s="189"/>
      <c r="L4" s="189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</row>
    <row r="5" spans="1:48" ht="10.5" customHeight="1">
      <c r="A5" s="188"/>
      <c r="B5" s="188"/>
      <c r="C5" s="188"/>
      <c r="D5" s="195"/>
      <c r="E5" s="195"/>
      <c r="F5" s="203"/>
      <c r="G5" s="204"/>
      <c r="H5" s="189"/>
      <c r="I5" s="189"/>
      <c r="J5" s="189"/>
      <c r="K5" s="189"/>
      <c r="L5" s="189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</row>
    <row r="6" spans="1:48" s="205" customFormat="1" ht="23.25">
      <c r="A6" s="206"/>
      <c r="B6" s="206"/>
      <c r="C6" s="206"/>
      <c r="D6" s="207"/>
      <c r="E6" s="208">
        <f>+Energieverbräuche!D3</f>
        <v>2019</v>
      </c>
      <c r="F6" s="208">
        <f>+Energieverbräuche!E3</f>
        <v>2020</v>
      </c>
      <c r="G6" s="208">
        <f>+Energieverbräuche!F3</f>
        <v>2021</v>
      </c>
      <c r="H6" s="208">
        <f>+Energieverbräuche!G3</f>
        <v>2022</v>
      </c>
      <c r="I6" s="208">
        <f>+Energieverbräuche!H3</f>
        <v>2023</v>
      </c>
      <c r="J6" s="208">
        <f>+Energieverbräuche!I3</f>
        <v>2024</v>
      </c>
      <c r="K6" s="208">
        <f>+Energieverbräuche!J3</f>
        <v>2025</v>
      </c>
      <c r="L6" s="208">
        <f>+Energieverbräuche!K3</f>
        <v>2026</v>
      </c>
      <c r="M6" s="208">
        <f>+Energieverbräuche!L3</f>
        <v>2027</v>
      </c>
      <c r="N6" s="208">
        <f>+Energieverbräuche!M3</f>
        <v>2028</v>
      </c>
      <c r="O6" s="208">
        <f>+Energieverbräuche!N3</f>
        <v>2029</v>
      </c>
      <c r="P6" s="208">
        <f>+Energieverbräuche!O3</f>
        <v>2030</v>
      </c>
      <c r="Q6" s="208">
        <f>+Energieverbräuche!P3</f>
        <v>2031</v>
      </c>
      <c r="R6" s="208">
        <f>+Energieverbräuche!Q3</f>
        <v>2032</v>
      </c>
      <c r="S6" s="208">
        <f>+Energieverbräuche!R3</f>
        <v>2033</v>
      </c>
      <c r="T6" s="208">
        <f>+Energieverbräuche!S3</f>
        <v>2034</v>
      </c>
      <c r="U6" s="208">
        <f>+Energieverbräuche!T3</f>
        <v>2035</v>
      </c>
      <c r="V6" s="208">
        <f>+Energieverbräuche!U3</f>
        <v>2036</v>
      </c>
      <c r="W6" s="208">
        <f>+Energieverbräuche!V3</f>
        <v>2037</v>
      </c>
      <c r="X6" s="208">
        <f>+Energieverbräuche!W3</f>
        <v>2038</v>
      </c>
      <c r="Y6" s="208">
        <f>+Energieverbräuche!X3</f>
        <v>2039</v>
      </c>
      <c r="Z6" s="208">
        <f>+Energieverbräuche!Y3</f>
        <v>2040</v>
      </c>
      <c r="AA6" s="208">
        <f>+Energieverbräuche!Z3</f>
        <v>2041</v>
      </c>
      <c r="AB6" s="208">
        <f>+Energieverbräuche!AA3</f>
        <v>2042</v>
      </c>
      <c r="AC6" s="208">
        <f>+Energieverbräuche!AB3</f>
        <v>2043</v>
      </c>
      <c r="AD6" s="208">
        <f>+Energieverbräuche!AC3</f>
        <v>2044</v>
      </c>
      <c r="AE6" s="208">
        <f>+Energieverbräuche!AD3</f>
        <v>2045</v>
      </c>
      <c r="AF6" s="208">
        <f>+Energieverbräuche!AE3</f>
        <v>2046</v>
      </c>
      <c r="AG6" s="208">
        <f>+Energieverbräuche!AF3</f>
        <v>2047</v>
      </c>
      <c r="AH6" s="208">
        <f>+Energieverbräuche!AG3</f>
        <v>2048</v>
      </c>
      <c r="AI6" s="208">
        <f>+Energieverbräuche!AH3</f>
        <v>2049</v>
      </c>
      <c r="AJ6" s="208">
        <f>+Energieverbräuche!AI3</f>
        <v>2050</v>
      </c>
      <c r="AK6" s="208">
        <f>+Energieverbräuche!AJ3</f>
        <v>2051</v>
      </c>
      <c r="AL6" s="208">
        <f>+Energieverbräuche!AK3</f>
        <v>2052</v>
      </c>
      <c r="AM6" s="208">
        <f>+Energieverbräuche!AL3</f>
        <v>2053</v>
      </c>
      <c r="AN6" s="208">
        <f>+Energieverbräuche!AM3</f>
        <v>2054</v>
      </c>
      <c r="AO6" s="208">
        <f>+Energieverbräuche!AN3</f>
        <v>2055</v>
      </c>
      <c r="AP6" s="208">
        <f>+Energieverbräuche!AO3</f>
        <v>2056</v>
      </c>
      <c r="AQ6" s="208">
        <f>+Energieverbräuche!AP3</f>
        <v>2057</v>
      </c>
      <c r="AR6" s="208">
        <f>+Energieverbräuche!AQ3</f>
        <v>2058</v>
      </c>
      <c r="AS6" s="208">
        <f>+Energieverbräuche!AR3</f>
        <v>2059</v>
      </c>
      <c r="AT6" s="208">
        <f>+Energieverbräuche!AS3</f>
        <v>2060</v>
      </c>
      <c r="AU6" s="208">
        <f>+Energieverbräuche!AT3</f>
        <v>2061</v>
      </c>
      <c r="AV6" s="208">
        <f>+Energieverbräuche!AU3</f>
        <v>2062</v>
      </c>
    </row>
    <row r="7" spans="1:48" s="205" customFormat="1" ht="17.25" customHeight="1">
      <c r="A7" s="206"/>
      <c r="B7" s="206"/>
      <c r="C7" s="206"/>
      <c r="D7" s="209" t="s">
        <v>257</v>
      </c>
      <c r="E7" s="210">
        <f>E8</f>
        <v>147881.5326231801</v>
      </c>
      <c r="F7" s="210">
        <f t="shared" ref="F7:AV7" si="0">E7*(1-IF(F6&lt;$E$6+14,$G$4,$H$4))</f>
        <v>140203.15586605167</v>
      </c>
      <c r="G7" s="210">
        <f t="shared" si="0"/>
        <v>132923.45951599369</v>
      </c>
      <c r="H7" s="210">
        <f t="shared" si="0"/>
        <v>126021.74309528677</v>
      </c>
      <c r="I7" s="210">
        <f t="shared" si="0"/>
        <v>119478.38094646913</v>
      </c>
      <c r="J7" s="210">
        <f t="shared" si="0"/>
        <v>113274.76642499707</v>
      </c>
      <c r="K7" s="210">
        <f t="shared" si="0"/>
        <v>107393.25898956145</v>
      </c>
      <c r="L7" s="210">
        <f t="shared" si="0"/>
        <v>101817.1340396063</v>
      </c>
      <c r="M7" s="210">
        <f t="shared" si="0"/>
        <v>96530.535357408182</v>
      </c>
      <c r="N7" s="210">
        <f t="shared" si="0"/>
        <v>91518.430019481049</v>
      </c>
      <c r="O7" s="210">
        <f t="shared" si="0"/>
        <v>86766.565649092998</v>
      </c>
      <c r="P7" s="210">
        <f t="shared" si="0"/>
        <v>82261.429888338622</v>
      </c>
      <c r="Q7" s="210">
        <f t="shared" si="0"/>
        <v>77990.211974522099</v>
      </c>
      <c r="R7" s="210">
        <f t="shared" si="0"/>
        <v>73940.766311589992</v>
      </c>
      <c r="S7" s="210">
        <f t="shared" si="0"/>
        <v>67616.436708063731</v>
      </c>
      <c r="T7" s="210">
        <f t="shared" si="0"/>
        <v>61833.042057327773</v>
      </c>
      <c r="U7" s="210">
        <f t="shared" si="0"/>
        <v>56544.314906308973</v>
      </c>
      <c r="V7" s="210">
        <f t="shared" si="0"/>
        <v>51707.945167238155</v>
      </c>
      <c r="W7" s="210">
        <f t="shared" si="0"/>
        <v>47285.241634783451</v>
      </c>
      <c r="X7" s="210">
        <f t="shared" si="0"/>
        <v>43240.822454428293</v>
      </c>
      <c r="Y7" s="210">
        <f t="shared" si="0"/>
        <v>39542.332065825191</v>
      </c>
      <c r="Z7" s="210">
        <f t="shared" si="0"/>
        <v>36160.182356657722</v>
      </c>
      <c r="AA7" s="210">
        <f t="shared" si="0"/>
        <v>33067.315956228333</v>
      </c>
      <c r="AB7" s="210">
        <f t="shared" si="0"/>
        <v>30238.98977510853</v>
      </c>
      <c r="AC7" s="210">
        <f t="shared" si="0"/>
        <v>27652.57705915768</v>
      </c>
      <c r="AD7" s="210">
        <f t="shared" si="0"/>
        <v>25287.386374332313</v>
      </c>
      <c r="AE7" s="210">
        <f t="shared" si="0"/>
        <v>23124.496074155257</v>
      </c>
      <c r="AF7" s="210">
        <f t="shared" si="0"/>
        <v>21146.602925575822</v>
      </c>
      <c r="AG7" s="210">
        <f t="shared" si="0"/>
        <v>19337.883682220196</v>
      </c>
      <c r="AH7" s="210">
        <f t="shared" si="0"/>
        <v>17683.868497610965</v>
      </c>
      <c r="AI7" s="210">
        <f t="shared" si="0"/>
        <v>16171.325165655044</v>
      </c>
      <c r="AJ7" s="210">
        <f t="shared" si="0"/>
        <v>14788.153262318003</v>
      </c>
      <c r="AK7" s="210">
        <f t="shared" si="0"/>
        <v>13523.287341612751</v>
      </c>
      <c r="AL7" s="210">
        <f t="shared" si="0"/>
        <v>12366.60841146556</v>
      </c>
      <c r="AM7" s="210">
        <f t="shared" si="0"/>
        <v>11308.8629812618</v>
      </c>
      <c r="AN7" s="210">
        <f t="shared" si="0"/>
        <v>10341.589033447635</v>
      </c>
      <c r="AO7" s="210">
        <f t="shared" si="0"/>
        <v>9457.0483269566939</v>
      </c>
      <c r="AP7" s="210">
        <f t="shared" si="0"/>
        <v>8648.1644908856615</v>
      </c>
      <c r="AQ7" s="210">
        <f t="shared" si="0"/>
        <v>7908.4664131650406</v>
      </c>
      <c r="AR7" s="210">
        <f t="shared" si="0"/>
        <v>7232.0364713315466</v>
      </c>
      <c r="AS7" s="210">
        <f t="shared" si="0"/>
        <v>6613.463191245668</v>
      </c>
      <c r="AT7" s="210">
        <f t="shared" si="0"/>
        <v>6047.7979550217078</v>
      </c>
      <c r="AU7" s="210">
        <f t="shared" si="0"/>
        <v>5530.5154118315377</v>
      </c>
      <c r="AV7" s="210">
        <f t="shared" si="0"/>
        <v>5057.4772748664645</v>
      </c>
    </row>
    <row r="8" spans="1:48" s="205" customFormat="1" ht="17.25" customHeight="1">
      <c r="A8" s="206"/>
      <c r="B8" s="206"/>
      <c r="C8" s="206"/>
      <c r="D8" s="209" t="s">
        <v>258</v>
      </c>
      <c r="E8" s="211">
        <f>E15</f>
        <v>147881.5326231801</v>
      </c>
      <c r="F8" s="211">
        <f>F15</f>
        <v>133175.64432939945</v>
      </c>
      <c r="G8" s="211">
        <f t="shared" ref="G8:R8" si="1">G15</f>
        <v>130288.48767567566</v>
      </c>
      <c r="H8" s="211">
        <f t="shared" si="1"/>
        <v>0</v>
      </c>
      <c r="I8" s="211">
        <f t="shared" si="1"/>
        <v>0</v>
      </c>
      <c r="J8" s="211">
        <f t="shared" si="1"/>
        <v>0</v>
      </c>
      <c r="K8" s="211">
        <f t="shared" si="1"/>
        <v>0</v>
      </c>
      <c r="L8" s="211">
        <f t="shared" si="1"/>
        <v>0</v>
      </c>
      <c r="M8" s="211">
        <f t="shared" si="1"/>
        <v>0</v>
      </c>
      <c r="N8" s="211">
        <f t="shared" si="1"/>
        <v>0</v>
      </c>
      <c r="O8" s="211">
        <f t="shared" si="1"/>
        <v>0</v>
      </c>
      <c r="P8" s="211">
        <f t="shared" si="1"/>
        <v>0</v>
      </c>
      <c r="Q8" s="211">
        <f t="shared" si="1"/>
        <v>0</v>
      </c>
      <c r="R8" s="211">
        <f t="shared" si="1"/>
        <v>0</v>
      </c>
      <c r="S8" s="211">
        <f t="shared" ref="S8:AC8" si="2">S15</f>
        <v>0</v>
      </c>
      <c r="T8" s="211">
        <f t="shared" si="2"/>
        <v>0</v>
      </c>
      <c r="U8" s="211">
        <f t="shared" si="2"/>
        <v>0</v>
      </c>
      <c r="V8" s="211">
        <f t="shared" si="2"/>
        <v>0</v>
      </c>
      <c r="W8" s="211">
        <f t="shared" si="2"/>
        <v>0</v>
      </c>
      <c r="X8" s="211">
        <f t="shared" si="2"/>
        <v>0</v>
      </c>
      <c r="Y8" s="211">
        <f t="shared" si="2"/>
        <v>0</v>
      </c>
      <c r="Z8" s="211">
        <f t="shared" si="2"/>
        <v>0</v>
      </c>
      <c r="AA8" s="211">
        <f t="shared" si="2"/>
        <v>0</v>
      </c>
      <c r="AB8" s="211">
        <f t="shared" si="2"/>
        <v>0</v>
      </c>
      <c r="AC8" s="211">
        <f t="shared" si="2"/>
        <v>0</v>
      </c>
      <c r="AD8" s="211">
        <f t="shared" ref="AD8:AT8" si="3">AD15</f>
        <v>0</v>
      </c>
      <c r="AE8" s="211">
        <f t="shared" si="3"/>
        <v>0</v>
      </c>
      <c r="AF8" s="211">
        <f t="shared" si="3"/>
        <v>0</v>
      </c>
      <c r="AG8" s="211">
        <f t="shared" si="3"/>
        <v>0</v>
      </c>
      <c r="AH8" s="211">
        <f t="shared" si="3"/>
        <v>0</v>
      </c>
      <c r="AI8" s="211">
        <f t="shared" si="3"/>
        <v>0</v>
      </c>
      <c r="AJ8" s="211">
        <f t="shared" si="3"/>
        <v>0</v>
      </c>
      <c r="AK8" s="211">
        <f t="shared" si="3"/>
        <v>0</v>
      </c>
      <c r="AL8" s="211">
        <f t="shared" si="3"/>
        <v>0</v>
      </c>
      <c r="AM8" s="211">
        <f t="shared" si="3"/>
        <v>0</v>
      </c>
      <c r="AN8" s="211">
        <f t="shared" si="3"/>
        <v>0</v>
      </c>
      <c r="AO8" s="211">
        <f t="shared" si="3"/>
        <v>0</v>
      </c>
      <c r="AP8" s="211">
        <f t="shared" si="3"/>
        <v>0</v>
      </c>
      <c r="AQ8" s="211">
        <f t="shared" si="3"/>
        <v>0</v>
      </c>
      <c r="AR8" s="211">
        <f t="shared" si="3"/>
        <v>0</v>
      </c>
      <c r="AS8" s="211">
        <f t="shared" si="3"/>
        <v>0</v>
      </c>
      <c r="AT8" s="211">
        <f t="shared" si="3"/>
        <v>0</v>
      </c>
      <c r="AU8" s="211">
        <f t="shared" ref="AU8:AV8" si="4">AU15</f>
        <v>0</v>
      </c>
      <c r="AV8" s="211">
        <f t="shared" si="4"/>
        <v>0</v>
      </c>
    </row>
    <row r="9" spans="1:48" s="205" customFormat="1" ht="10.5" customHeight="1">
      <c r="A9" s="206"/>
      <c r="B9" s="206"/>
      <c r="C9" s="206"/>
      <c r="D9" s="190"/>
      <c r="E9" s="212"/>
      <c r="F9" s="212"/>
      <c r="G9" s="212"/>
      <c r="H9" s="212"/>
      <c r="I9" s="212"/>
      <c r="J9" s="212"/>
      <c r="K9" s="212"/>
      <c r="L9" s="212"/>
      <c r="M9" s="213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</row>
    <row r="10" spans="1:48" s="205" customFormat="1" ht="17.25" customHeight="1">
      <c r="A10" s="206"/>
      <c r="B10" s="206"/>
      <c r="C10" s="206"/>
      <c r="D10" s="352" t="s">
        <v>259</v>
      </c>
      <c r="E10" s="352"/>
      <c r="F10" s="210">
        <f>F7-E7</f>
        <v>-7678.3767571284261</v>
      </c>
      <c r="G10" s="210">
        <f t="shared" ref="G10:R10" si="5">G7-F7</f>
        <v>-7279.6963500579877</v>
      </c>
      <c r="H10" s="210">
        <f t="shared" si="5"/>
        <v>-6901.7164207069145</v>
      </c>
      <c r="I10" s="210">
        <f t="shared" si="5"/>
        <v>-6543.3621488176432</v>
      </c>
      <c r="J10" s="210">
        <f t="shared" si="5"/>
        <v>-6203.61452147206</v>
      </c>
      <c r="K10" s="210">
        <f t="shared" si="5"/>
        <v>-5881.5074354356184</v>
      </c>
      <c r="L10" s="210">
        <f t="shared" si="5"/>
        <v>-5576.1249499551486</v>
      </c>
      <c r="M10" s="210">
        <f t="shared" si="5"/>
        <v>-5286.5986821981205</v>
      </c>
      <c r="N10" s="210">
        <f t="shared" si="5"/>
        <v>-5012.1053379271325</v>
      </c>
      <c r="O10" s="210">
        <f t="shared" si="5"/>
        <v>-4751.8643703880516</v>
      </c>
      <c r="P10" s="210">
        <f t="shared" si="5"/>
        <v>-4505.135760754376</v>
      </c>
      <c r="Q10" s="210">
        <f t="shared" si="5"/>
        <v>-4271.2179138165229</v>
      </c>
      <c r="R10" s="210">
        <f t="shared" si="5"/>
        <v>-4049.4456629321066</v>
      </c>
      <c r="S10" s="210">
        <f t="shared" ref="S10:AV10" si="6">S7-R7</f>
        <v>-6324.3296035262611</v>
      </c>
      <c r="T10" s="210">
        <f t="shared" si="6"/>
        <v>-5783.3946507359578</v>
      </c>
      <c r="U10" s="210">
        <f t="shared" si="6"/>
        <v>-5288.7271510188002</v>
      </c>
      <c r="V10" s="210">
        <f t="shared" si="6"/>
        <v>-4836.3697390708185</v>
      </c>
      <c r="W10" s="210">
        <f t="shared" si="6"/>
        <v>-4422.7035324547032</v>
      </c>
      <c r="X10" s="210">
        <f t="shared" si="6"/>
        <v>-4044.4191803551585</v>
      </c>
      <c r="Y10" s="210">
        <f t="shared" si="6"/>
        <v>-3698.4903886031025</v>
      </c>
      <c r="Z10" s="210">
        <f t="shared" si="6"/>
        <v>-3382.1497091674682</v>
      </c>
      <c r="AA10" s="210">
        <f t="shared" si="6"/>
        <v>-3092.8664004293896</v>
      </c>
      <c r="AB10" s="210">
        <f t="shared" si="6"/>
        <v>-2828.3261811198026</v>
      </c>
      <c r="AC10" s="210">
        <f t="shared" si="6"/>
        <v>-2586.4127159508498</v>
      </c>
      <c r="AD10" s="210">
        <f t="shared" si="6"/>
        <v>-2365.1906848253675</v>
      </c>
      <c r="AE10" s="210">
        <f t="shared" si="6"/>
        <v>-2162.8903001770559</v>
      </c>
      <c r="AF10" s="210">
        <f t="shared" si="6"/>
        <v>-1977.8931485794346</v>
      </c>
      <c r="AG10" s="210">
        <f t="shared" si="6"/>
        <v>-1808.7192433556265</v>
      </c>
      <c r="AH10" s="210">
        <f t="shared" si="6"/>
        <v>-1654.0151846092303</v>
      </c>
      <c r="AI10" s="210">
        <f t="shared" si="6"/>
        <v>-1512.5433319559215</v>
      </c>
      <c r="AJ10" s="210">
        <f t="shared" si="6"/>
        <v>-1383.1719033370409</v>
      </c>
      <c r="AK10" s="210">
        <f t="shared" si="6"/>
        <v>-1264.8659207052515</v>
      </c>
      <c r="AL10" s="210">
        <f t="shared" si="6"/>
        <v>-1156.6789301471908</v>
      </c>
      <c r="AM10" s="210">
        <f t="shared" si="6"/>
        <v>-1057.7454302037604</v>
      </c>
      <c r="AN10" s="210">
        <f t="shared" si="6"/>
        <v>-967.27394781416479</v>
      </c>
      <c r="AO10" s="210">
        <f t="shared" si="6"/>
        <v>-884.54070649094137</v>
      </c>
      <c r="AP10" s="210">
        <f t="shared" si="6"/>
        <v>-808.88383607103242</v>
      </c>
      <c r="AQ10" s="210">
        <f t="shared" si="6"/>
        <v>-739.69807772062086</v>
      </c>
      <c r="AR10" s="210">
        <f t="shared" si="6"/>
        <v>-676.42994183349401</v>
      </c>
      <c r="AS10" s="210">
        <f t="shared" si="6"/>
        <v>-618.57328008587865</v>
      </c>
      <c r="AT10" s="210">
        <f t="shared" si="6"/>
        <v>-565.66523622396016</v>
      </c>
      <c r="AU10" s="210">
        <f t="shared" si="6"/>
        <v>-517.28254319017014</v>
      </c>
      <c r="AV10" s="210">
        <f t="shared" si="6"/>
        <v>-473.03813696507314</v>
      </c>
    </row>
    <row r="11" spans="1:48" s="205" customFormat="1" ht="17.25" customHeight="1">
      <c r="A11" s="206"/>
      <c r="B11" s="206"/>
      <c r="C11" s="206"/>
      <c r="D11" s="352" t="s">
        <v>260</v>
      </c>
      <c r="E11" s="352"/>
      <c r="F11" s="214">
        <f>IF(F8=0,"",F8-E8)</f>
        <v>-14705.888293780648</v>
      </c>
      <c r="G11" s="214">
        <f t="shared" ref="G11:R11" si="7">IF(G8=0,"",G8-F8)</f>
        <v>-2887.1566537237959</v>
      </c>
      <c r="H11" s="214" t="str">
        <f t="shared" si="7"/>
        <v/>
      </c>
      <c r="I11" s="214" t="str">
        <f t="shared" si="7"/>
        <v/>
      </c>
      <c r="J11" s="214" t="str">
        <f t="shared" si="7"/>
        <v/>
      </c>
      <c r="K11" s="214" t="str">
        <f t="shared" si="7"/>
        <v/>
      </c>
      <c r="L11" s="214" t="str">
        <f t="shared" si="7"/>
        <v/>
      </c>
      <c r="M11" s="214" t="str">
        <f t="shared" si="7"/>
        <v/>
      </c>
      <c r="N11" s="214" t="str">
        <f t="shared" si="7"/>
        <v/>
      </c>
      <c r="O11" s="214" t="str">
        <f t="shared" si="7"/>
        <v/>
      </c>
      <c r="P11" s="214" t="str">
        <f t="shared" si="7"/>
        <v/>
      </c>
      <c r="Q11" s="214" t="str">
        <f t="shared" si="7"/>
        <v/>
      </c>
      <c r="R11" s="214" t="str">
        <f t="shared" si="7"/>
        <v/>
      </c>
      <c r="S11" s="214" t="str">
        <f t="shared" ref="S11:AV11" si="8">IF(S8=0,"",S8-R8)</f>
        <v/>
      </c>
      <c r="T11" s="214" t="str">
        <f t="shared" si="8"/>
        <v/>
      </c>
      <c r="U11" s="214" t="str">
        <f t="shared" si="8"/>
        <v/>
      </c>
      <c r="V11" s="214" t="str">
        <f t="shared" si="8"/>
        <v/>
      </c>
      <c r="W11" s="214" t="str">
        <f t="shared" si="8"/>
        <v/>
      </c>
      <c r="X11" s="214" t="str">
        <f t="shared" si="8"/>
        <v/>
      </c>
      <c r="Y11" s="214" t="str">
        <f t="shared" si="8"/>
        <v/>
      </c>
      <c r="Z11" s="214" t="str">
        <f t="shared" si="8"/>
        <v/>
      </c>
      <c r="AA11" s="214" t="str">
        <f t="shared" si="8"/>
        <v/>
      </c>
      <c r="AB11" s="214" t="str">
        <f t="shared" si="8"/>
        <v/>
      </c>
      <c r="AC11" s="214" t="str">
        <f t="shared" si="8"/>
        <v/>
      </c>
      <c r="AD11" s="214" t="str">
        <f t="shared" si="8"/>
        <v/>
      </c>
      <c r="AE11" s="214" t="str">
        <f t="shared" si="8"/>
        <v/>
      </c>
      <c r="AF11" s="214" t="str">
        <f t="shared" si="8"/>
        <v/>
      </c>
      <c r="AG11" s="214" t="str">
        <f t="shared" si="8"/>
        <v/>
      </c>
      <c r="AH11" s="214" t="str">
        <f t="shared" si="8"/>
        <v/>
      </c>
      <c r="AI11" s="214" t="str">
        <f t="shared" si="8"/>
        <v/>
      </c>
      <c r="AJ11" s="214" t="str">
        <f t="shared" si="8"/>
        <v/>
      </c>
      <c r="AK11" s="214" t="str">
        <f t="shared" si="8"/>
        <v/>
      </c>
      <c r="AL11" s="214" t="str">
        <f t="shared" si="8"/>
        <v/>
      </c>
      <c r="AM11" s="214" t="str">
        <f t="shared" si="8"/>
        <v/>
      </c>
      <c r="AN11" s="214" t="str">
        <f t="shared" si="8"/>
        <v/>
      </c>
      <c r="AO11" s="214" t="str">
        <f t="shared" si="8"/>
        <v/>
      </c>
      <c r="AP11" s="214" t="str">
        <f t="shared" si="8"/>
        <v/>
      </c>
      <c r="AQ11" s="214" t="str">
        <f t="shared" si="8"/>
        <v/>
      </c>
      <c r="AR11" s="214" t="str">
        <f t="shared" si="8"/>
        <v/>
      </c>
      <c r="AS11" s="214" t="str">
        <f t="shared" si="8"/>
        <v/>
      </c>
      <c r="AT11" s="214" t="str">
        <f t="shared" si="8"/>
        <v/>
      </c>
      <c r="AU11" s="214" t="str">
        <f t="shared" si="8"/>
        <v/>
      </c>
      <c r="AV11" s="214" t="str">
        <f t="shared" si="8"/>
        <v/>
      </c>
    </row>
    <row r="12" spans="1:48" s="205" customFormat="1" ht="17.25" customHeight="1">
      <c r="A12" s="206"/>
      <c r="B12" s="206"/>
      <c r="C12" s="206"/>
      <c r="D12" s="352" t="s">
        <v>261</v>
      </c>
      <c r="E12" s="352"/>
      <c r="F12" s="210">
        <f>F7-$E7</f>
        <v>-7678.3767571284261</v>
      </c>
      <c r="G12" s="210">
        <f t="shared" ref="G12:R12" si="9">G7-$E7</f>
        <v>-14958.073107186414</v>
      </c>
      <c r="H12" s="210">
        <f t="shared" si="9"/>
        <v>-21859.789527893328</v>
      </c>
      <c r="I12" s="210">
        <f t="shared" si="9"/>
        <v>-28403.151676710972</v>
      </c>
      <c r="J12" s="210">
        <f t="shared" si="9"/>
        <v>-34606.766198183032</v>
      </c>
      <c r="K12" s="210">
        <f t="shared" si="9"/>
        <v>-40488.27363361865</v>
      </c>
      <c r="L12" s="210">
        <f t="shared" si="9"/>
        <v>-46064.398583573799</v>
      </c>
      <c r="M12" s="210">
        <f t="shared" si="9"/>
        <v>-51350.997265771919</v>
      </c>
      <c r="N12" s="210">
        <f t="shared" si="9"/>
        <v>-56363.102603699052</v>
      </c>
      <c r="O12" s="210">
        <f t="shared" si="9"/>
        <v>-61114.966974087103</v>
      </c>
      <c r="P12" s="210">
        <f t="shared" si="9"/>
        <v>-65620.102734841479</v>
      </c>
      <c r="Q12" s="210">
        <f t="shared" si="9"/>
        <v>-69891.320648658002</v>
      </c>
      <c r="R12" s="210">
        <f t="shared" si="9"/>
        <v>-73940.766311590109</v>
      </c>
      <c r="S12" s="210">
        <f t="shared" ref="S12:AC12" si="10">S7-$E7</f>
        <v>-80265.09591511637</v>
      </c>
      <c r="T12" s="210">
        <f t="shared" si="10"/>
        <v>-86048.49056585232</v>
      </c>
      <c r="U12" s="210">
        <f t="shared" si="10"/>
        <v>-91337.217716871121</v>
      </c>
      <c r="V12" s="210">
        <f t="shared" si="10"/>
        <v>-96173.587455941946</v>
      </c>
      <c r="W12" s="210">
        <f t="shared" si="10"/>
        <v>-100596.29098839665</v>
      </c>
      <c r="X12" s="210">
        <f t="shared" si="10"/>
        <v>-104640.7101687518</v>
      </c>
      <c r="Y12" s="210">
        <f t="shared" si="10"/>
        <v>-108339.20055735491</v>
      </c>
      <c r="Z12" s="210">
        <f t="shared" si="10"/>
        <v>-111721.35026652238</v>
      </c>
      <c r="AA12" s="210">
        <f t="shared" si="10"/>
        <v>-114814.21666695178</v>
      </c>
      <c r="AB12" s="210">
        <f t="shared" si="10"/>
        <v>-117642.54284807158</v>
      </c>
      <c r="AC12" s="210">
        <f t="shared" si="10"/>
        <v>-120228.95556402241</v>
      </c>
      <c r="AD12" s="210">
        <f t="shared" ref="AD12:AT12" si="11">AD7-$E7</f>
        <v>-122594.14624884778</v>
      </c>
      <c r="AE12" s="210">
        <f t="shared" si="11"/>
        <v>-124757.03654902484</v>
      </c>
      <c r="AF12" s="210">
        <f t="shared" si="11"/>
        <v>-126734.92969760428</v>
      </c>
      <c r="AG12" s="210">
        <f t="shared" si="11"/>
        <v>-128543.6489409599</v>
      </c>
      <c r="AH12" s="210">
        <f t="shared" si="11"/>
        <v>-130197.66412556914</v>
      </c>
      <c r="AI12" s="210">
        <f t="shared" si="11"/>
        <v>-131710.20745752504</v>
      </c>
      <c r="AJ12" s="210">
        <f t="shared" si="11"/>
        <v>-133093.37936086211</v>
      </c>
      <c r="AK12" s="210">
        <f t="shared" si="11"/>
        <v>-134358.24528156736</v>
      </c>
      <c r="AL12" s="210">
        <f t="shared" si="11"/>
        <v>-135514.92421171453</v>
      </c>
      <c r="AM12" s="210">
        <f t="shared" si="11"/>
        <v>-136572.6696419183</v>
      </c>
      <c r="AN12" s="210">
        <f t="shared" si="11"/>
        <v>-137539.94358973246</v>
      </c>
      <c r="AO12" s="210">
        <f t="shared" si="11"/>
        <v>-138424.48429622341</v>
      </c>
      <c r="AP12" s="210">
        <f t="shared" si="11"/>
        <v>-139233.36813229445</v>
      </c>
      <c r="AQ12" s="210">
        <f t="shared" si="11"/>
        <v>-139973.06621001507</v>
      </c>
      <c r="AR12" s="210">
        <f t="shared" si="11"/>
        <v>-140649.49615184855</v>
      </c>
      <c r="AS12" s="210">
        <f t="shared" si="11"/>
        <v>-141268.06943193445</v>
      </c>
      <c r="AT12" s="210">
        <f t="shared" si="11"/>
        <v>-141833.7346681584</v>
      </c>
      <c r="AU12" s="210">
        <f t="shared" ref="AU12:AV12" si="12">AU7-$E7</f>
        <v>-142351.01721134858</v>
      </c>
      <c r="AV12" s="210">
        <f t="shared" si="12"/>
        <v>-142824.05534831365</v>
      </c>
    </row>
    <row r="13" spans="1:48" s="205" customFormat="1" ht="17.25" customHeight="1">
      <c r="A13" s="206"/>
      <c r="B13" s="206"/>
      <c r="C13" s="206"/>
      <c r="D13" s="352" t="s">
        <v>262</v>
      </c>
      <c r="E13" s="352"/>
      <c r="F13" s="214">
        <f>IF(F8=0,"",F8-$E8)</f>
        <v>-14705.888293780648</v>
      </c>
      <c r="G13" s="214">
        <f t="shared" ref="G13:R13" si="13">IF(G8=0,"",G8-$E8)</f>
        <v>-17593.044947504444</v>
      </c>
      <c r="H13" s="214" t="str">
        <f t="shared" si="13"/>
        <v/>
      </c>
      <c r="I13" s="214" t="str">
        <f t="shared" si="13"/>
        <v/>
      </c>
      <c r="J13" s="214" t="str">
        <f t="shared" si="13"/>
        <v/>
      </c>
      <c r="K13" s="214" t="str">
        <f t="shared" si="13"/>
        <v/>
      </c>
      <c r="L13" s="214" t="str">
        <f t="shared" si="13"/>
        <v/>
      </c>
      <c r="M13" s="214" t="str">
        <f t="shared" si="13"/>
        <v/>
      </c>
      <c r="N13" s="214" t="str">
        <f t="shared" si="13"/>
        <v/>
      </c>
      <c r="O13" s="214" t="str">
        <f t="shared" si="13"/>
        <v/>
      </c>
      <c r="P13" s="214" t="str">
        <f t="shared" si="13"/>
        <v/>
      </c>
      <c r="Q13" s="214" t="str">
        <f t="shared" si="13"/>
        <v/>
      </c>
      <c r="R13" s="214" t="str">
        <f t="shared" si="13"/>
        <v/>
      </c>
      <c r="S13" s="214" t="str">
        <f t="shared" ref="S13:AC13" si="14">IF(S8=0,"",S8-$E8)</f>
        <v/>
      </c>
      <c r="T13" s="214" t="str">
        <f t="shared" si="14"/>
        <v/>
      </c>
      <c r="U13" s="214" t="str">
        <f t="shared" si="14"/>
        <v/>
      </c>
      <c r="V13" s="214" t="str">
        <f t="shared" si="14"/>
        <v/>
      </c>
      <c r="W13" s="214" t="str">
        <f t="shared" si="14"/>
        <v/>
      </c>
      <c r="X13" s="214" t="str">
        <f t="shared" si="14"/>
        <v/>
      </c>
      <c r="Y13" s="214" t="str">
        <f t="shared" si="14"/>
        <v/>
      </c>
      <c r="Z13" s="214" t="str">
        <f t="shared" si="14"/>
        <v/>
      </c>
      <c r="AA13" s="214" t="str">
        <f t="shared" si="14"/>
        <v/>
      </c>
      <c r="AB13" s="214" t="str">
        <f t="shared" si="14"/>
        <v/>
      </c>
      <c r="AC13" s="214" t="str">
        <f t="shared" si="14"/>
        <v/>
      </c>
      <c r="AD13" s="214" t="str">
        <f t="shared" ref="AD13:AT13" si="15">IF(AD8=0,"",AD8-$E8)</f>
        <v/>
      </c>
      <c r="AE13" s="214" t="str">
        <f t="shared" si="15"/>
        <v/>
      </c>
      <c r="AF13" s="214" t="str">
        <f t="shared" si="15"/>
        <v/>
      </c>
      <c r="AG13" s="214" t="str">
        <f t="shared" si="15"/>
        <v/>
      </c>
      <c r="AH13" s="214" t="str">
        <f t="shared" si="15"/>
        <v/>
      </c>
      <c r="AI13" s="214" t="str">
        <f t="shared" si="15"/>
        <v/>
      </c>
      <c r="AJ13" s="214" t="str">
        <f t="shared" si="15"/>
        <v/>
      </c>
      <c r="AK13" s="214" t="str">
        <f t="shared" si="15"/>
        <v/>
      </c>
      <c r="AL13" s="214" t="str">
        <f t="shared" si="15"/>
        <v/>
      </c>
      <c r="AM13" s="214" t="str">
        <f t="shared" si="15"/>
        <v/>
      </c>
      <c r="AN13" s="214" t="str">
        <f t="shared" si="15"/>
        <v/>
      </c>
      <c r="AO13" s="214" t="str">
        <f t="shared" si="15"/>
        <v/>
      </c>
      <c r="AP13" s="214" t="str">
        <f t="shared" si="15"/>
        <v/>
      </c>
      <c r="AQ13" s="214" t="str">
        <f t="shared" si="15"/>
        <v/>
      </c>
      <c r="AR13" s="214" t="str">
        <f t="shared" si="15"/>
        <v/>
      </c>
      <c r="AS13" s="214" t="str">
        <f t="shared" si="15"/>
        <v/>
      </c>
      <c r="AT13" s="214" t="str">
        <f t="shared" si="15"/>
        <v/>
      </c>
      <c r="AU13" s="214" t="str">
        <f t="shared" ref="AU13:AV13" si="16">IF(AU8=0,"",AU8-$E8)</f>
        <v/>
      </c>
      <c r="AV13" s="214" t="str">
        <f t="shared" si="16"/>
        <v/>
      </c>
    </row>
    <row r="14" spans="1:48" s="206" customFormat="1" ht="17.25" customHeight="1">
      <c r="D14" s="203"/>
      <c r="E14" s="203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5"/>
      <c r="T14" s="216"/>
    </row>
    <row r="15" spans="1:48">
      <c r="A15" s="188"/>
      <c r="B15" s="353" t="s">
        <v>263</v>
      </c>
      <c r="C15" s="354"/>
      <c r="D15" s="355"/>
      <c r="E15" s="217">
        <f>IF(SUM(E17:E27)=0,"",SUM(E17:E27))</f>
        <v>147881.5326231801</v>
      </c>
      <c r="F15" s="217">
        <f t="shared" ref="F15:AV15" si="17">SUM(F17:F27)</f>
        <v>133175.64432939945</v>
      </c>
      <c r="G15" s="217">
        <f t="shared" si="17"/>
        <v>130288.48767567566</v>
      </c>
      <c r="H15" s="217">
        <f t="shared" si="17"/>
        <v>0</v>
      </c>
      <c r="I15" s="217">
        <f t="shared" si="17"/>
        <v>0</v>
      </c>
      <c r="J15" s="217">
        <f t="shared" si="17"/>
        <v>0</v>
      </c>
      <c r="K15" s="217">
        <f t="shared" si="17"/>
        <v>0</v>
      </c>
      <c r="L15" s="217">
        <f t="shared" si="17"/>
        <v>0</v>
      </c>
      <c r="M15" s="217">
        <f t="shared" si="17"/>
        <v>0</v>
      </c>
      <c r="N15" s="217">
        <f t="shared" si="17"/>
        <v>0</v>
      </c>
      <c r="O15" s="217">
        <f t="shared" si="17"/>
        <v>0</v>
      </c>
      <c r="P15" s="217">
        <f t="shared" si="17"/>
        <v>0</v>
      </c>
      <c r="Q15" s="217">
        <f t="shared" si="17"/>
        <v>0</v>
      </c>
      <c r="R15" s="217">
        <f t="shared" si="17"/>
        <v>0</v>
      </c>
      <c r="S15" s="217">
        <f t="shared" si="17"/>
        <v>0</v>
      </c>
      <c r="T15" s="217">
        <f t="shared" si="17"/>
        <v>0</v>
      </c>
      <c r="U15" s="217">
        <f t="shared" si="17"/>
        <v>0</v>
      </c>
      <c r="V15" s="217">
        <f t="shared" si="17"/>
        <v>0</v>
      </c>
      <c r="W15" s="217">
        <f t="shared" si="17"/>
        <v>0</v>
      </c>
      <c r="X15" s="217">
        <f t="shared" si="17"/>
        <v>0</v>
      </c>
      <c r="Y15" s="217">
        <f t="shared" si="17"/>
        <v>0</v>
      </c>
      <c r="Z15" s="217">
        <f t="shared" si="17"/>
        <v>0</v>
      </c>
      <c r="AA15" s="217">
        <f t="shared" si="17"/>
        <v>0</v>
      </c>
      <c r="AB15" s="217">
        <f t="shared" si="17"/>
        <v>0</v>
      </c>
      <c r="AC15" s="217">
        <f t="shared" si="17"/>
        <v>0</v>
      </c>
      <c r="AD15" s="217">
        <f t="shared" si="17"/>
        <v>0</v>
      </c>
      <c r="AE15" s="217">
        <f t="shared" si="17"/>
        <v>0</v>
      </c>
      <c r="AF15" s="217">
        <f t="shared" si="17"/>
        <v>0</v>
      </c>
      <c r="AG15" s="217">
        <f t="shared" si="17"/>
        <v>0</v>
      </c>
      <c r="AH15" s="217">
        <f t="shared" si="17"/>
        <v>0</v>
      </c>
      <c r="AI15" s="217">
        <f t="shared" si="17"/>
        <v>0</v>
      </c>
      <c r="AJ15" s="217">
        <f t="shared" si="17"/>
        <v>0</v>
      </c>
      <c r="AK15" s="217">
        <f t="shared" si="17"/>
        <v>0</v>
      </c>
      <c r="AL15" s="217">
        <f t="shared" si="17"/>
        <v>0</v>
      </c>
      <c r="AM15" s="217">
        <f t="shared" si="17"/>
        <v>0</v>
      </c>
      <c r="AN15" s="217">
        <f t="shared" si="17"/>
        <v>0</v>
      </c>
      <c r="AO15" s="217">
        <f t="shared" si="17"/>
        <v>0</v>
      </c>
      <c r="AP15" s="217">
        <f t="shared" si="17"/>
        <v>0</v>
      </c>
      <c r="AQ15" s="217">
        <f t="shared" si="17"/>
        <v>0</v>
      </c>
      <c r="AR15" s="217">
        <f t="shared" si="17"/>
        <v>0</v>
      </c>
      <c r="AS15" s="217">
        <f t="shared" si="17"/>
        <v>0</v>
      </c>
      <c r="AT15" s="217">
        <f t="shared" si="17"/>
        <v>0</v>
      </c>
      <c r="AU15" s="217">
        <f t="shared" si="17"/>
        <v>0</v>
      </c>
      <c r="AV15" s="217">
        <f t="shared" si="17"/>
        <v>0</v>
      </c>
    </row>
    <row r="16" spans="1:48">
      <c r="A16" s="188"/>
      <c r="B16" s="347"/>
      <c r="C16" s="348"/>
      <c r="D16" s="218" t="s">
        <v>264</v>
      </c>
      <c r="E16" s="349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  <c r="AA16" s="350"/>
      <c r="AB16" s="350"/>
      <c r="AC16" s="350"/>
      <c r="AD16" s="350"/>
      <c r="AE16" s="350"/>
      <c r="AF16" s="350"/>
      <c r="AG16" s="350"/>
      <c r="AH16" s="350"/>
      <c r="AI16" s="350"/>
      <c r="AJ16" s="350"/>
      <c r="AK16" s="350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1"/>
    </row>
    <row r="17" spans="1:48">
      <c r="A17" s="188"/>
      <c r="B17" s="219">
        <v>1</v>
      </c>
      <c r="C17" s="220" t="s">
        <v>19</v>
      </c>
      <c r="D17" s="221">
        <v>0.47399999999999998</v>
      </c>
      <c r="E17" s="222">
        <f>+Energieverbräuche!D8*E28</f>
        <v>95226.001811999988</v>
      </c>
      <c r="F17" s="222">
        <f>+Energieverbräuche!E8*$D$17</f>
        <v>80600.573685599986</v>
      </c>
      <c r="G17" s="222">
        <f>+Energieverbräuche!F8*$D$17</f>
        <v>77002.721999999994</v>
      </c>
      <c r="H17" s="222">
        <f>+Energieverbräuche!G8*$D$17</f>
        <v>0</v>
      </c>
      <c r="I17" s="222">
        <f>+Energieverbräuche!H8*$D$17</f>
        <v>0</v>
      </c>
      <c r="J17" s="222">
        <f>+Energieverbräuche!I8*$D$17</f>
        <v>0</v>
      </c>
      <c r="K17" s="222">
        <f>+Energieverbräuche!J8*$D$17</f>
        <v>0</v>
      </c>
      <c r="L17" s="222">
        <f>+Energieverbräuche!K8*$D$17</f>
        <v>0</v>
      </c>
      <c r="M17" s="222">
        <f>+Energieverbräuche!L8*$D$17</f>
        <v>0</v>
      </c>
      <c r="N17" s="222">
        <f>+Energieverbräuche!M8*$D$17</f>
        <v>0</v>
      </c>
      <c r="O17" s="222">
        <f>+Energieverbräuche!N8*$D$17</f>
        <v>0</v>
      </c>
      <c r="P17" s="222">
        <f>+Energieverbräuche!O8*$D$17</f>
        <v>0</v>
      </c>
      <c r="Q17" s="222">
        <f>+Energieverbräuche!P8*$D$17</f>
        <v>0</v>
      </c>
      <c r="R17" s="222">
        <f>+Energieverbräuche!Q8*$D$17</f>
        <v>0</v>
      </c>
      <c r="S17" s="222">
        <f>+Energieverbräuche!R8*$D$17</f>
        <v>0</v>
      </c>
      <c r="T17" s="222">
        <f>+Energieverbräuche!S8*$D$17</f>
        <v>0</v>
      </c>
      <c r="U17" s="222">
        <f>+Energieverbräuche!T8*$D$17</f>
        <v>0</v>
      </c>
      <c r="V17" s="222">
        <f>+Energieverbräuche!U8*$D$17</f>
        <v>0</v>
      </c>
      <c r="W17" s="222">
        <f>+Energieverbräuche!V8*$D$17</f>
        <v>0</v>
      </c>
      <c r="X17" s="222">
        <f>+Energieverbräuche!W8*$D$17</f>
        <v>0</v>
      </c>
      <c r="Y17" s="222">
        <f>+Energieverbräuche!X8*$D$17</f>
        <v>0</v>
      </c>
      <c r="Z17" s="222">
        <f>+Energieverbräuche!Y8*$D$17</f>
        <v>0</v>
      </c>
      <c r="AA17" s="222">
        <f>+Energieverbräuche!Z8*$D$17</f>
        <v>0</v>
      </c>
      <c r="AB17" s="222">
        <f>+Energieverbräuche!AA8*$D$17</f>
        <v>0</v>
      </c>
      <c r="AC17" s="222">
        <f>+Energieverbräuche!AB8*$D$17</f>
        <v>0</v>
      </c>
      <c r="AD17" s="222">
        <f>+Energieverbräuche!AC8*$D$17</f>
        <v>0</v>
      </c>
      <c r="AE17" s="222">
        <f>+Energieverbräuche!AD8*$D$17</f>
        <v>0</v>
      </c>
      <c r="AF17" s="222">
        <f>+Energieverbräuche!AE8*$D$17</f>
        <v>0</v>
      </c>
      <c r="AG17" s="222">
        <f>+Energieverbräuche!AF8*$D$17</f>
        <v>0</v>
      </c>
      <c r="AH17" s="222">
        <f>+Energieverbräuche!AG8*$D$17</f>
        <v>0</v>
      </c>
      <c r="AI17" s="222">
        <f>+Energieverbräuche!AH8*$D$17</f>
        <v>0</v>
      </c>
      <c r="AJ17" s="222">
        <f>+Energieverbräuche!AI8*$D$17</f>
        <v>0</v>
      </c>
      <c r="AK17" s="222">
        <f>+Energieverbräuche!AJ8*$D$17</f>
        <v>0</v>
      </c>
      <c r="AL17" s="222">
        <f>+Energieverbräuche!AK8*$D$17</f>
        <v>0</v>
      </c>
      <c r="AM17" s="222">
        <f>+Energieverbräuche!AL8*$D$17</f>
        <v>0</v>
      </c>
      <c r="AN17" s="222">
        <f>+Energieverbräuche!AM8*$D$17</f>
        <v>0</v>
      </c>
      <c r="AO17" s="222">
        <f>+Energieverbräuche!AN8*$D$17</f>
        <v>0</v>
      </c>
      <c r="AP17" s="222">
        <f>+Energieverbräuche!AO8*$D$17</f>
        <v>0</v>
      </c>
      <c r="AQ17" s="222">
        <f>+Energieverbräuche!AP8*$D$17</f>
        <v>0</v>
      </c>
      <c r="AR17" s="222">
        <f>+Energieverbräuche!AQ8*$D$17</f>
        <v>0</v>
      </c>
      <c r="AS17" s="222">
        <f>+Energieverbräuche!AR8*$D$17</f>
        <v>0</v>
      </c>
      <c r="AT17" s="222">
        <f>+Energieverbräuche!AS8*$D$17</f>
        <v>0</v>
      </c>
      <c r="AU17" s="222">
        <f>+Energieverbräuche!AT8*$D$17</f>
        <v>0</v>
      </c>
      <c r="AV17" s="222">
        <f>+Energieverbräuche!AU8*$D$17</f>
        <v>0</v>
      </c>
    </row>
    <row r="18" spans="1:48">
      <c r="A18" s="188"/>
      <c r="B18" s="223">
        <v>2</v>
      </c>
      <c r="C18" s="224" t="s">
        <v>265</v>
      </c>
      <c r="D18" s="225">
        <v>0.182</v>
      </c>
      <c r="E18" s="226">
        <f>SUM(Energieverbräuche!D10:D12)*E29</f>
        <v>26259.114032720496</v>
      </c>
      <c r="F18" s="226">
        <f>SUM(Energieverbräuche!E10:E12)*F29</f>
        <v>26196.35510216359</v>
      </c>
      <c r="G18" s="226">
        <f>SUM(Energieverbräuche!F10:F12)*G29</f>
        <v>26750.697227027027</v>
      </c>
      <c r="H18" s="226">
        <f>SUM(Energieverbräuche!G10:G12)*H29</f>
        <v>0</v>
      </c>
      <c r="I18" s="226">
        <f>SUM(Energieverbräuche!H10:H12)*I29</f>
        <v>0</v>
      </c>
      <c r="J18" s="226">
        <f>SUM(Energieverbräuche!I10:I12)*J29</f>
        <v>0</v>
      </c>
      <c r="K18" s="226">
        <f>SUM(Energieverbräuche!J10:J12)*K29</f>
        <v>0</v>
      </c>
      <c r="L18" s="226">
        <f>SUM(Energieverbräuche!K10:K12)*L29</f>
        <v>0</v>
      </c>
      <c r="M18" s="226">
        <f>SUM(Energieverbräuche!L10:L12)*M29</f>
        <v>0</v>
      </c>
      <c r="N18" s="226">
        <f>SUM(Energieverbräuche!M10:M12)*N29</f>
        <v>0</v>
      </c>
      <c r="O18" s="226">
        <f>SUM(Energieverbräuche!N10:N12)*O29</f>
        <v>0</v>
      </c>
      <c r="P18" s="226">
        <f>SUM(Energieverbräuche!O10:O12)*P29</f>
        <v>0</v>
      </c>
      <c r="Q18" s="226">
        <f>SUM(Energieverbräuche!P10:P12)*Q29</f>
        <v>0</v>
      </c>
      <c r="R18" s="226">
        <f>SUM(Energieverbräuche!Q10:Q12)*R29</f>
        <v>0</v>
      </c>
      <c r="S18" s="226">
        <f>SUM(Energieverbräuche!R10:R12)*S29</f>
        <v>0</v>
      </c>
      <c r="T18" s="226">
        <f>SUM(Energieverbräuche!S10:S12)*T29</f>
        <v>0</v>
      </c>
      <c r="U18" s="226">
        <f>SUM(Energieverbräuche!T10:T12)*U29</f>
        <v>0</v>
      </c>
      <c r="V18" s="226">
        <f>SUM(Energieverbräuche!U10:U12)*V29</f>
        <v>0</v>
      </c>
      <c r="W18" s="226">
        <f>SUM(Energieverbräuche!V10:V12)*W29</f>
        <v>0</v>
      </c>
      <c r="X18" s="226">
        <f>SUM(Energieverbräuche!W10:W12)*X29</f>
        <v>0</v>
      </c>
      <c r="Y18" s="226">
        <f>SUM(Energieverbräuche!X10:X12)*Y29</f>
        <v>0</v>
      </c>
      <c r="Z18" s="226">
        <f>SUM(Energieverbräuche!Y10:Y12)*Z29</f>
        <v>0</v>
      </c>
      <c r="AA18" s="226">
        <f>SUM(Energieverbräuche!Z10:Z12)*AA29</f>
        <v>0</v>
      </c>
      <c r="AB18" s="226">
        <f>SUM(Energieverbräuche!AA10:AA12)*AB29</f>
        <v>0</v>
      </c>
      <c r="AC18" s="226">
        <f>SUM(Energieverbräuche!AB10:AB12)*AC29</f>
        <v>0</v>
      </c>
      <c r="AD18" s="226">
        <f>SUM(Energieverbräuche!AC10:AC12)*AD29</f>
        <v>0</v>
      </c>
      <c r="AE18" s="226">
        <f>SUM(Energieverbräuche!AD10:AD12)*AE29</f>
        <v>0</v>
      </c>
      <c r="AF18" s="226">
        <f>SUM(Energieverbräuche!AE10:AE12)*AF29</f>
        <v>0</v>
      </c>
      <c r="AG18" s="226">
        <f>SUM(Energieverbräuche!AF10:AF12)*AG29</f>
        <v>0</v>
      </c>
      <c r="AH18" s="226">
        <f>SUM(Energieverbräuche!AG10:AG12)*AH29</f>
        <v>0</v>
      </c>
      <c r="AI18" s="226">
        <f>SUM(Energieverbräuche!AH10:AH12)*AI29</f>
        <v>0</v>
      </c>
      <c r="AJ18" s="226">
        <f>SUM(Energieverbräuche!AI10:AI12)*AJ29</f>
        <v>0</v>
      </c>
      <c r="AK18" s="226">
        <f>SUM(Energieverbräuche!AJ10:AJ12)*AK29</f>
        <v>0</v>
      </c>
      <c r="AL18" s="226">
        <f>SUM(Energieverbräuche!AK10:AK12)*AL29</f>
        <v>0</v>
      </c>
      <c r="AM18" s="226">
        <f>SUM(Energieverbräuche!AL10:AL12)*AM29</f>
        <v>0</v>
      </c>
      <c r="AN18" s="226">
        <f>SUM(Energieverbräuche!AM10:AM12)*AN29</f>
        <v>0</v>
      </c>
      <c r="AO18" s="226">
        <f>SUM(Energieverbräuche!AN10:AN12)*AO29</f>
        <v>0</v>
      </c>
      <c r="AP18" s="226">
        <f>SUM(Energieverbräuche!AO10:AO12)*AP29</f>
        <v>0</v>
      </c>
      <c r="AQ18" s="226">
        <f>SUM(Energieverbräuche!AP10:AP12)*AQ29</f>
        <v>0</v>
      </c>
      <c r="AR18" s="226">
        <f>SUM(Energieverbräuche!AQ10:AQ12)*AR29</f>
        <v>0</v>
      </c>
      <c r="AS18" s="226">
        <f>SUM(Energieverbräuche!AR10:AR12)*AS29</f>
        <v>0</v>
      </c>
      <c r="AT18" s="226">
        <f>SUM(Energieverbräuche!AS10:AS12)*AT29</f>
        <v>0</v>
      </c>
      <c r="AU18" s="226">
        <f>SUM(Energieverbräuche!AT10:AT12)*AU29</f>
        <v>0</v>
      </c>
      <c r="AV18" s="226">
        <f>SUM(Energieverbräuche!AU10:AU12)*AV29</f>
        <v>0</v>
      </c>
    </row>
    <row r="19" spans="1:48">
      <c r="A19" s="188"/>
      <c r="B19" s="223">
        <v>2</v>
      </c>
      <c r="C19" s="224" t="s">
        <v>266</v>
      </c>
      <c r="D19" s="225">
        <v>2.1999999999999999E-2</v>
      </c>
      <c r="E19" s="226">
        <f>SUM(Energieverbräuche!D14:D16)*E30</f>
        <v>7406.4167784596248</v>
      </c>
      <c r="F19" s="226">
        <f>SUM(Energieverbräuche!E14:E16)*F30</f>
        <v>7388.7155416358819</v>
      </c>
      <c r="G19" s="226">
        <f>SUM(Energieverbräuche!F14:F16)*G30</f>
        <v>7545.0684486486489</v>
      </c>
      <c r="H19" s="226">
        <f>SUM(Energieverbräuche!G14:G16)*H30</f>
        <v>0</v>
      </c>
      <c r="I19" s="226">
        <f>SUM(Energieverbräuche!H14:H16)*I30</f>
        <v>0</v>
      </c>
      <c r="J19" s="226">
        <f>SUM(Energieverbräuche!I14:I16)*J30</f>
        <v>0</v>
      </c>
      <c r="K19" s="226">
        <f>SUM(Energieverbräuche!J14:J16)*K30</f>
        <v>0</v>
      </c>
      <c r="L19" s="226">
        <f>SUM(Energieverbräuche!K14:K16)*L30</f>
        <v>0</v>
      </c>
      <c r="M19" s="226">
        <f>SUM(Energieverbräuche!L14:L16)*M30</f>
        <v>0</v>
      </c>
      <c r="N19" s="226">
        <f>SUM(Energieverbräuche!M14:M16)*N30</f>
        <v>0</v>
      </c>
      <c r="O19" s="226">
        <f>SUM(Energieverbräuche!N14:N16)*O30</f>
        <v>0</v>
      </c>
      <c r="P19" s="226">
        <f>SUM(Energieverbräuche!O14:O16)*P30</f>
        <v>0</v>
      </c>
      <c r="Q19" s="226">
        <f>SUM(Energieverbräuche!P14:P16)*Q30</f>
        <v>0</v>
      </c>
      <c r="R19" s="226">
        <f>SUM(Energieverbräuche!Q14:Q16)*R30</f>
        <v>0</v>
      </c>
      <c r="S19" s="226">
        <f>SUM(Energieverbräuche!R14:R16)*S30</f>
        <v>0</v>
      </c>
      <c r="T19" s="226">
        <f>SUM(Energieverbräuche!S14:S16)*T30</f>
        <v>0</v>
      </c>
      <c r="U19" s="226">
        <f>SUM(Energieverbräuche!T14:T16)*U30</f>
        <v>0</v>
      </c>
      <c r="V19" s="226">
        <f>SUM(Energieverbräuche!U14:U16)*V30</f>
        <v>0</v>
      </c>
      <c r="W19" s="226">
        <f>SUM(Energieverbräuche!V14:V16)*W30</f>
        <v>0</v>
      </c>
      <c r="X19" s="226">
        <f>SUM(Energieverbräuche!W14:W16)*X30</f>
        <v>0</v>
      </c>
      <c r="Y19" s="226">
        <f>SUM(Energieverbräuche!X14:X16)*Y30</f>
        <v>0</v>
      </c>
      <c r="Z19" s="226">
        <f>SUM(Energieverbräuche!Y14:Y16)*Z30</f>
        <v>0</v>
      </c>
      <c r="AA19" s="226">
        <f>SUM(Energieverbräuche!Z14:Z16)*AA30</f>
        <v>0</v>
      </c>
      <c r="AB19" s="226">
        <f>SUM(Energieverbräuche!AA14:AA16)*AB30</f>
        <v>0</v>
      </c>
      <c r="AC19" s="226">
        <f>SUM(Energieverbräuche!AB14:AB16)*AC30</f>
        <v>0</v>
      </c>
      <c r="AD19" s="226">
        <f>SUM(Energieverbräuche!AC14:AC16)*AD30</f>
        <v>0</v>
      </c>
      <c r="AE19" s="226">
        <f>SUM(Energieverbräuche!AD14:AD16)*AE30</f>
        <v>0</v>
      </c>
      <c r="AF19" s="226">
        <f>SUM(Energieverbräuche!AE14:AE16)*AF30</f>
        <v>0</v>
      </c>
      <c r="AG19" s="226">
        <f>SUM(Energieverbräuche!AF14:AF16)*AG30</f>
        <v>0</v>
      </c>
      <c r="AH19" s="226">
        <f>SUM(Energieverbräuche!AG14:AG16)*AH30</f>
        <v>0</v>
      </c>
      <c r="AI19" s="226">
        <f>SUM(Energieverbräuche!AH14:AH16)*AI30</f>
        <v>0</v>
      </c>
      <c r="AJ19" s="226">
        <f>SUM(Energieverbräuche!AI14:AI16)*AJ30</f>
        <v>0</v>
      </c>
      <c r="AK19" s="226">
        <f>SUM(Energieverbräuche!AJ14:AJ16)*AK30</f>
        <v>0</v>
      </c>
      <c r="AL19" s="226">
        <f>SUM(Energieverbräuche!AK14:AK16)*AL30</f>
        <v>0</v>
      </c>
      <c r="AM19" s="226">
        <f>SUM(Energieverbräuche!AL14:AL16)*AM30</f>
        <v>0</v>
      </c>
      <c r="AN19" s="226">
        <f>SUM(Energieverbräuche!AM14:AM16)*AN30</f>
        <v>0</v>
      </c>
      <c r="AO19" s="226">
        <f>SUM(Energieverbräuche!AN14:AN16)*AO30</f>
        <v>0</v>
      </c>
      <c r="AP19" s="226">
        <f>SUM(Energieverbräuche!AO14:AO16)*AP30</f>
        <v>0</v>
      </c>
      <c r="AQ19" s="226">
        <f>SUM(Energieverbräuche!AP14:AP16)*AQ30</f>
        <v>0</v>
      </c>
      <c r="AR19" s="226">
        <f>SUM(Energieverbräuche!AQ14:AQ16)*AR30</f>
        <v>0</v>
      </c>
      <c r="AS19" s="226">
        <f>SUM(Energieverbräuche!AR14:AR16)*AS30</f>
        <v>0</v>
      </c>
      <c r="AT19" s="226">
        <f>SUM(Energieverbräuche!AS14:AS16)*AT30</f>
        <v>0</v>
      </c>
      <c r="AU19" s="226">
        <f>SUM(Energieverbräuche!AT14:AT16)*AU30</f>
        <v>0</v>
      </c>
      <c r="AV19" s="226">
        <f>SUM(Energieverbräuche!AU14:AU16)*AV30</f>
        <v>0</v>
      </c>
    </row>
    <row r="20" spans="1:48">
      <c r="A20" s="188"/>
      <c r="B20" s="227">
        <v>3</v>
      </c>
      <c r="C20" s="228" t="s">
        <v>267</v>
      </c>
      <c r="D20" s="229">
        <f t="shared" ref="D20:D21" si="18">D17</f>
        <v>0.47399999999999998</v>
      </c>
      <c r="E20" s="230">
        <f>(+Energieverbräuche!D22*$D$20)*(-1)</f>
        <v>0</v>
      </c>
      <c r="F20" s="230">
        <f>(+Energieverbräuche!E22*$D$20)*(-1)</f>
        <v>0</v>
      </c>
      <c r="G20" s="230">
        <f>(+Energieverbräuche!F22*$D$20)*(-1)</f>
        <v>0</v>
      </c>
      <c r="H20" s="230">
        <f>(+Energieverbräuche!G22*$D$20)*(-1)</f>
        <v>0</v>
      </c>
      <c r="I20" s="230">
        <f>(+Energieverbräuche!H22*$D$20)*(-1)</f>
        <v>0</v>
      </c>
      <c r="J20" s="230">
        <f>(+Energieverbräuche!I22*$D$20)*(-1)</f>
        <v>0</v>
      </c>
      <c r="K20" s="230">
        <f>(+Energieverbräuche!J22*$D$20)*(-1)</f>
        <v>0</v>
      </c>
      <c r="L20" s="230">
        <f>(+Energieverbräuche!K22*$D$20)*(-1)</f>
        <v>0</v>
      </c>
      <c r="M20" s="230">
        <f>(+Energieverbräuche!L22*$D$20)*(-1)</f>
        <v>0</v>
      </c>
      <c r="N20" s="230">
        <f>(+Energieverbräuche!M22*$D$20)*(-1)</f>
        <v>0</v>
      </c>
      <c r="O20" s="230">
        <f>(+Energieverbräuche!N22*$D$20)*(-1)</f>
        <v>0</v>
      </c>
      <c r="P20" s="230">
        <f>(+Energieverbräuche!O22*$D$20)*(-1)</f>
        <v>0</v>
      </c>
      <c r="Q20" s="230">
        <f>(+Energieverbräuche!P22*$D$20)*(-1)</f>
        <v>0</v>
      </c>
      <c r="R20" s="230">
        <f>(+Energieverbräuche!Q22*$D$20)*(-1)</f>
        <v>0</v>
      </c>
      <c r="S20" s="230">
        <f>(+Energieverbräuche!R22*$D$20)*(-1)</f>
        <v>0</v>
      </c>
      <c r="T20" s="230">
        <f>(+Energieverbräuche!S22*$D$20)*(-1)</f>
        <v>0</v>
      </c>
      <c r="U20" s="230">
        <f>(+Energieverbräuche!T22*$D$20)*(-1)</f>
        <v>0</v>
      </c>
      <c r="V20" s="230">
        <f>(+Energieverbräuche!U22*$D$20)*(-1)</f>
        <v>0</v>
      </c>
      <c r="W20" s="230">
        <f>(+Energieverbräuche!V22*$D$20)*(-1)</f>
        <v>0</v>
      </c>
      <c r="X20" s="230">
        <f>(+Energieverbräuche!W22*$D$20)*(-1)</f>
        <v>0</v>
      </c>
      <c r="Y20" s="230">
        <f>(+Energieverbräuche!X22*$D$20)*(-1)</f>
        <v>0</v>
      </c>
      <c r="Z20" s="230">
        <f>(+Energieverbräuche!Y22*$D$20)*(-1)</f>
        <v>0</v>
      </c>
      <c r="AA20" s="230">
        <f>(+Energieverbräuche!Z22*$D$20)*(-1)</f>
        <v>0</v>
      </c>
      <c r="AB20" s="230">
        <f>(+Energieverbräuche!AA22*$D$20)*(-1)</f>
        <v>0</v>
      </c>
      <c r="AC20" s="230">
        <f>(+Energieverbräuche!AB22*$D$20)*(-1)</f>
        <v>0</v>
      </c>
      <c r="AD20" s="230">
        <f>(+Energieverbräuche!AC22*$D$20)*(-1)</f>
        <v>0</v>
      </c>
      <c r="AE20" s="230">
        <f>(+Energieverbräuche!AD22*$D$20)*(-1)</f>
        <v>0</v>
      </c>
      <c r="AF20" s="230">
        <f>(+Energieverbräuche!AE22*$D$20)*(-1)</f>
        <v>0</v>
      </c>
      <c r="AG20" s="230">
        <f>(+Energieverbräuche!AF22*$D$20)*(-1)</f>
        <v>0</v>
      </c>
      <c r="AH20" s="230">
        <f>(+Energieverbräuche!AG22*$D$20)*(-1)</f>
        <v>0</v>
      </c>
      <c r="AI20" s="230">
        <f>(+Energieverbräuche!AH22*$D$20)*(-1)</f>
        <v>0</v>
      </c>
      <c r="AJ20" s="230">
        <f>(+Energieverbräuche!AI22*$D$20)*(-1)</f>
        <v>0</v>
      </c>
      <c r="AK20" s="230">
        <f>(+Energieverbräuche!AJ22*$D$20)*(-1)</f>
        <v>0</v>
      </c>
      <c r="AL20" s="230">
        <f>(+Energieverbräuche!AK22*$D$20)*(-1)</f>
        <v>0</v>
      </c>
      <c r="AM20" s="230">
        <f>(+Energieverbräuche!AL22*$D$20)*(-1)</f>
        <v>0</v>
      </c>
      <c r="AN20" s="230">
        <f>(+Energieverbräuche!AM22*$D$20)*(-1)</f>
        <v>0</v>
      </c>
      <c r="AO20" s="230">
        <f>(+Energieverbräuche!AN22*$D$20)*(-1)</f>
        <v>0</v>
      </c>
      <c r="AP20" s="230">
        <f>(+Energieverbräuche!AO22*$D$20)*(-1)</f>
        <v>0</v>
      </c>
      <c r="AQ20" s="230">
        <f>(+Energieverbräuche!AP22*$D$20)*(-1)</f>
        <v>0</v>
      </c>
      <c r="AR20" s="230">
        <f>(+Energieverbräuche!AQ22*$D$20)*(-1)</f>
        <v>0</v>
      </c>
      <c r="AS20" s="230">
        <f>(+Energieverbräuche!AR22*$D$20)*(-1)</f>
        <v>0</v>
      </c>
      <c r="AT20" s="230">
        <f>(+Energieverbräuche!AS22*$D$20)*(-1)</f>
        <v>0</v>
      </c>
      <c r="AU20" s="230">
        <f>(+Energieverbräuche!AT22*$D$20)*(-1)</f>
        <v>0</v>
      </c>
      <c r="AV20" s="230">
        <f>(+Energieverbräuche!AU22*$D$20)*(-1)</f>
        <v>0</v>
      </c>
    </row>
    <row r="21" spans="1:48">
      <c r="A21" s="188"/>
      <c r="B21" s="231">
        <v>4</v>
      </c>
      <c r="C21" s="232" t="s">
        <v>268</v>
      </c>
      <c r="D21" s="233">
        <f t="shared" si="18"/>
        <v>0.182</v>
      </c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</row>
    <row r="22" spans="1:48">
      <c r="A22" s="188"/>
      <c r="B22" s="231">
        <v>5</v>
      </c>
      <c r="C22" s="232" t="s">
        <v>26</v>
      </c>
      <c r="D22" s="235" t="s">
        <v>269</v>
      </c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</row>
    <row r="23" spans="1:48">
      <c r="A23" s="188"/>
      <c r="B23" s="231">
        <v>6</v>
      </c>
      <c r="C23" s="232" t="s">
        <v>21</v>
      </c>
      <c r="D23" s="235">
        <v>90</v>
      </c>
      <c r="E23" s="234">
        <f>$D$23*Energieverbräuche!D27</f>
        <v>18990</v>
      </c>
      <c r="F23" s="234">
        <f>$D$23*Energieverbräuche!E27</f>
        <v>18990</v>
      </c>
      <c r="G23" s="234">
        <f>$D$23*Energieverbräuche!F27</f>
        <v>18990</v>
      </c>
      <c r="H23" s="234">
        <f>$D$23*Energieverbräuche!G27</f>
        <v>0</v>
      </c>
      <c r="I23" s="234">
        <f>$D$23*Energieverbräuche!H27</f>
        <v>0</v>
      </c>
      <c r="J23" s="234">
        <f>$D$23*Energieverbräuche!I27</f>
        <v>0</v>
      </c>
      <c r="K23" s="234">
        <f>$D$23*Energieverbräuche!J27</f>
        <v>0</v>
      </c>
      <c r="L23" s="234">
        <f>$D$23*Energieverbräuche!K27</f>
        <v>0</v>
      </c>
      <c r="M23" s="234">
        <f>$D$23*Energieverbräuche!L27</f>
        <v>0</v>
      </c>
      <c r="N23" s="234">
        <f>$D$23*Energieverbräuche!M27</f>
        <v>0</v>
      </c>
      <c r="O23" s="234">
        <f>$D$23*Energieverbräuche!N27</f>
        <v>0</v>
      </c>
      <c r="P23" s="234">
        <f>$D$23*Energieverbräuche!O27</f>
        <v>0</v>
      </c>
      <c r="Q23" s="234">
        <f>$D$23*Energieverbräuche!P27</f>
        <v>0</v>
      </c>
      <c r="R23" s="234">
        <f>$D$23*Energieverbräuche!Q27</f>
        <v>0</v>
      </c>
      <c r="S23" s="234">
        <f>$D$23*Energieverbräuche!R27</f>
        <v>0</v>
      </c>
      <c r="T23" s="234">
        <f>$D$23*Energieverbräuche!S27</f>
        <v>0</v>
      </c>
      <c r="U23" s="234">
        <f>$D$23*Energieverbräuche!T27</f>
        <v>0</v>
      </c>
      <c r="V23" s="234">
        <f>$D$23*Energieverbräuche!U27</f>
        <v>0</v>
      </c>
      <c r="W23" s="234">
        <f>$D$23*Energieverbräuche!V27</f>
        <v>0</v>
      </c>
      <c r="X23" s="234">
        <f>$D$23*Energieverbräuche!W27</f>
        <v>0</v>
      </c>
      <c r="Y23" s="234">
        <f>$D$23*Energieverbräuche!X27</f>
        <v>0</v>
      </c>
      <c r="Z23" s="234">
        <f>$D$23*Energieverbräuche!Y27</f>
        <v>0</v>
      </c>
      <c r="AA23" s="234">
        <f>$D$23*Energieverbräuche!Z27</f>
        <v>0</v>
      </c>
      <c r="AB23" s="234">
        <f>$D$23*Energieverbräuche!AA27</f>
        <v>0</v>
      </c>
      <c r="AC23" s="234">
        <f>$D$23*Energieverbräuche!AB27</f>
        <v>0</v>
      </c>
      <c r="AD23" s="234">
        <f>$D$23*Energieverbräuche!AC27</f>
        <v>0</v>
      </c>
      <c r="AE23" s="234">
        <f>$D$23*Energieverbräuche!AD27</f>
        <v>0</v>
      </c>
      <c r="AF23" s="234">
        <f>$D$23*Energieverbräuche!AE27</f>
        <v>0</v>
      </c>
      <c r="AG23" s="234">
        <f>$D$23*Energieverbräuche!AF27</f>
        <v>0</v>
      </c>
      <c r="AH23" s="234">
        <f>$D$23*Energieverbräuche!AG27</f>
        <v>0</v>
      </c>
      <c r="AI23" s="234">
        <f>$D$23*Energieverbräuche!AH27</f>
        <v>0</v>
      </c>
      <c r="AJ23" s="234">
        <f>$D$23*Energieverbräuche!AI27</f>
        <v>0</v>
      </c>
      <c r="AK23" s="234">
        <f>$D$23*Energieverbräuche!AJ27</f>
        <v>0</v>
      </c>
      <c r="AL23" s="234">
        <f>$D$23*Energieverbräuche!AK27</f>
        <v>0</v>
      </c>
      <c r="AM23" s="234">
        <f>$D$23*Energieverbräuche!AL27</f>
        <v>0</v>
      </c>
      <c r="AN23" s="234">
        <f>$D$23*Energieverbräuche!AM27</f>
        <v>0</v>
      </c>
      <c r="AO23" s="234">
        <f>$D$23*Energieverbräuche!AN27</f>
        <v>0</v>
      </c>
      <c r="AP23" s="234">
        <f>$D$23*Energieverbräuche!AO27</f>
        <v>0</v>
      </c>
      <c r="AQ23" s="234">
        <f>$D$23*Energieverbräuche!AP27</f>
        <v>0</v>
      </c>
      <c r="AR23" s="234">
        <f>$D$23*Energieverbräuche!AQ27</f>
        <v>0</v>
      </c>
      <c r="AS23" s="234">
        <f>$D$23*Energieverbräuche!AR27</f>
        <v>0</v>
      </c>
      <c r="AT23" s="234">
        <f>$D$23*Energieverbräuche!AS27</f>
        <v>0</v>
      </c>
      <c r="AU23" s="234">
        <f>$D$23*Energieverbräuche!AT27</f>
        <v>0</v>
      </c>
      <c r="AV23" s="234">
        <f>$D$23*Energieverbräuche!AU27</f>
        <v>0</v>
      </c>
    </row>
    <row r="24" spans="1:48">
      <c r="A24" s="188"/>
      <c r="B24" s="231">
        <v>7</v>
      </c>
      <c r="C24" s="232" t="s">
        <v>270</v>
      </c>
      <c r="D24" s="234" t="s">
        <v>271</v>
      </c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</row>
    <row r="25" spans="1:48">
      <c r="A25" s="188"/>
      <c r="B25" s="231">
        <v>8</v>
      </c>
      <c r="C25" s="232" t="s">
        <v>24</v>
      </c>
      <c r="D25" s="234" t="s">
        <v>272</v>
      </c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</row>
    <row r="26" spans="1:48">
      <c r="A26" s="188"/>
      <c r="B26" s="231">
        <v>9</v>
      </c>
      <c r="C26" s="232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</row>
    <row r="27" spans="1:48">
      <c r="A27" s="188"/>
      <c r="B27" s="231">
        <v>10</v>
      </c>
      <c r="C27" s="232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</row>
    <row r="28" spans="1:48">
      <c r="A28" s="188"/>
      <c r="B28" s="236"/>
      <c r="C28" s="237" t="s">
        <v>273</v>
      </c>
      <c r="D28" s="238"/>
      <c r="E28" s="239">
        <f t="shared" ref="E28:E30" si="19">D17</f>
        <v>0.47399999999999998</v>
      </c>
      <c r="F28" s="239">
        <f t="shared" ref="F28:F30" si="20">E28</f>
        <v>0.47399999999999998</v>
      </c>
      <c r="G28" s="239">
        <f t="shared" ref="G28:V30" si="21">F28</f>
        <v>0.47399999999999998</v>
      </c>
      <c r="H28" s="239">
        <v>0.47399999999999998</v>
      </c>
      <c r="I28" s="239">
        <f t="shared" si="21"/>
        <v>0.47399999999999998</v>
      </c>
      <c r="J28" s="239">
        <f t="shared" si="21"/>
        <v>0.47399999999999998</v>
      </c>
      <c r="K28" s="239">
        <f t="shared" si="21"/>
        <v>0.47399999999999998</v>
      </c>
      <c r="L28" s="239">
        <f t="shared" si="21"/>
        <v>0.47399999999999998</v>
      </c>
      <c r="M28" s="239">
        <f t="shared" si="21"/>
        <v>0.47399999999999998</v>
      </c>
      <c r="N28" s="239">
        <f t="shared" si="21"/>
        <v>0.47399999999999998</v>
      </c>
      <c r="O28" s="239">
        <f t="shared" si="21"/>
        <v>0.47399999999999998</v>
      </c>
      <c r="P28" s="239">
        <f t="shared" si="21"/>
        <v>0.47399999999999998</v>
      </c>
      <c r="Q28" s="239">
        <f t="shared" si="21"/>
        <v>0.47399999999999998</v>
      </c>
      <c r="R28" s="239">
        <f t="shared" si="21"/>
        <v>0.47399999999999998</v>
      </c>
      <c r="S28" s="239">
        <f t="shared" si="21"/>
        <v>0.47399999999999998</v>
      </c>
      <c r="T28" s="239">
        <f t="shared" si="21"/>
        <v>0.47399999999999998</v>
      </c>
      <c r="U28" s="239">
        <f t="shared" si="21"/>
        <v>0.47399999999999998</v>
      </c>
      <c r="V28" s="239">
        <f t="shared" si="21"/>
        <v>0.47399999999999998</v>
      </c>
      <c r="W28" s="239">
        <f t="shared" ref="W28:AL30" si="22">V28</f>
        <v>0.47399999999999998</v>
      </c>
      <c r="X28" s="239">
        <f t="shared" si="22"/>
        <v>0.47399999999999998</v>
      </c>
      <c r="Y28" s="239">
        <f t="shared" si="22"/>
        <v>0.47399999999999998</v>
      </c>
      <c r="Z28" s="239">
        <f t="shared" si="22"/>
        <v>0.47399999999999998</v>
      </c>
      <c r="AA28" s="239">
        <f t="shared" si="22"/>
        <v>0.47399999999999998</v>
      </c>
      <c r="AB28" s="239">
        <f t="shared" si="22"/>
        <v>0.47399999999999998</v>
      </c>
      <c r="AC28" s="239">
        <f t="shared" si="22"/>
        <v>0.47399999999999998</v>
      </c>
      <c r="AD28" s="239">
        <f t="shared" si="22"/>
        <v>0.47399999999999998</v>
      </c>
      <c r="AE28" s="239">
        <f t="shared" si="22"/>
        <v>0.47399999999999998</v>
      </c>
      <c r="AF28" s="239">
        <f t="shared" si="22"/>
        <v>0.47399999999999998</v>
      </c>
      <c r="AG28" s="239">
        <f t="shared" si="22"/>
        <v>0.47399999999999998</v>
      </c>
      <c r="AH28" s="239">
        <f t="shared" si="22"/>
        <v>0.47399999999999998</v>
      </c>
      <c r="AI28" s="239">
        <f t="shared" si="22"/>
        <v>0.47399999999999998</v>
      </c>
      <c r="AJ28" s="239">
        <f t="shared" si="22"/>
        <v>0.47399999999999998</v>
      </c>
      <c r="AK28" s="239">
        <f t="shared" si="22"/>
        <v>0.47399999999999998</v>
      </c>
      <c r="AL28" s="239">
        <f t="shared" si="22"/>
        <v>0.47399999999999998</v>
      </c>
      <c r="AM28" s="239">
        <f t="shared" ref="AM28:AV30" si="23">AL28</f>
        <v>0.47399999999999998</v>
      </c>
      <c r="AN28" s="239">
        <f t="shared" si="23"/>
        <v>0.47399999999999998</v>
      </c>
      <c r="AO28" s="239">
        <f t="shared" si="23"/>
        <v>0.47399999999999998</v>
      </c>
      <c r="AP28" s="239">
        <f t="shared" si="23"/>
        <v>0.47399999999999998</v>
      </c>
      <c r="AQ28" s="239">
        <f t="shared" si="23"/>
        <v>0.47399999999999998</v>
      </c>
      <c r="AR28" s="239">
        <f t="shared" si="23"/>
        <v>0.47399999999999998</v>
      </c>
      <c r="AS28" s="239">
        <f t="shared" si="23"/>
        <v>0.47399999999999998</v>
      </c>
      <c r="AT28" s="239">
        <f t="shared" si="23"/>
        <v>0.47399999999999998</v>
      </c>
      <c r="AU28" s="239">
        <f t="shared" si="23"/>
        <v>0.47399999999999998</v>
      </c>
      <c r="AV28" s="239">
        <f t="shared" si="23"/>
        <v>0.47399999999999998</v>
      </c>
    </row>
    <row r="29" spans="1:48">
      <c r="A29" s="188"/>
      <c r="B29" s="236"/>
      <c r="C29" s="240" t="s">
        <v>274</v>
      </c>
      <c r="D29" s="241"/>
      <c r="E29" s="242">
        <f t="shared" si="19"/>
        <v>0.182</v>
      </c>
      <c r="F29" s="242">
        <f t="shared" si="20"/>
        <v>0.182</v>
      </c>
      <c r="G29" s="242">
        <f t="shared" si="21"/>
        <v>0.182</v>
      </c>
      <c r="H29" s="242">
        <f t="shared" si="21"/>
        <v>0.182</v>
      </c>
      <c r="I29" s="242">
        <f t="shared" si="21"/>
        <v>0.182</v>
      </c>
      <c r="J29" s="242">
        <f t="shared" si="21"/>
        <v>0.182</v>
      </c>
      <c r="K29" s="242">
        <f t="shared" si="21"/>
        <v>0.182</v>
      </c>
      <c r="L29" s="242">
        <f t="shared" si="21"/>
        <v>0.182</v>
      </c>
      <c r="M29" s="242">
        <f t="shared" si="21"/>
        <v>0.182</v>
      </c>
      <c r="N29" s="242">
        <f t="shared" si="21"/>
        <v>0.182</v>
      </c>
      <c r="O29" s="242">
        <f t="shared" si="21"/>
        <v>0.182</v>
      </c>
      <c r="P29" s="242">
        <f t="shared" si="21"/>
        <v>0.182</v>
      </c>
      <c r="Q29" s="242">
        <f t="shared" si="21"/>
        <v>0.182</v>
      </c>
      <c r="R29" s="242">
        <f t="shared" si="21"/>
        <v>0.182</v>
      </c>
      <c r="S29" s="242">
        <f t="shared" si="21"/>
        <v>0.182</v>
      </c>
      <c r="T29" s="242">
        <f t="shared" si="21"/>
        <v>0.182</v>
      </c>
      <c r="U29" s="242">
        <f t="shared" si="21"/>
        <v>0.182</v>
      </c>
      <c r="V29" s="242">
        <f t="shared" si="21"/>
        <v>0.182</v>
      </c>
      <c r="W29" s="242">
        <f t="shared" si="22"/>
        <v>0.182</v>
      </c>
      <c r="X29" s="242">
        <f t="shared" si="22"/>
        <v>0.182</v>
      </c>
      <c r="Y29" s="242">
        <f t="shared" si="22"/>
        <v>0.182</v>
      </c>
      <c r="Z29" s="242">
        <f t="shared" si="22"/>
        <v>0.182</v>
      </c>
      <c r="AA29" s="242">
        <f t="shared" si="22"/>
        <v>0.182</v>
      </c>
      <c r="AB29" s="242">
        <f t="shared" si="22"/>
        <v>0.182</v>
      </c>
      <c r="AC29" s="242">
        <f t="shared" si="22"/>
        <v>0.182</v>
      </c>
      <c r="AD29" s="242">
        <f t="shared" si="22"/>
        <v>0.182</v>
      </c>
      <c r="AE29" s="242">
        <f t="shared" si="22"/>
        <v>0.182</v>
      </c>
      <c r="AF29" s="242">
        <f t="shared" si="22"/>
        <v>0.182</v>
      </c>
      <c r="AG29" s="242">
        <f t="shared" si="22"/>
        <v>0.182</v>
      </c>
      <c r="AH29" s="242">
        <f t="shared" si="22"/>
        <v>0.182</v>
      </c>
      <c r="AI29" s="242">
        <f t="shared" si="22"/>
        <v>0.182</v>
      </c>
      <c r="AJ29" s="242">
        <f t="shared" si="22"/>
        <v>0.182</v>
      </c>
      <c r="AK29" s="242">
        <f t="shared" si="22"/>
        <v>0.182</v>
      </c>
      <c r="AL29" s="242">
        <f t="shared" si="22"/>
        <v>0.182</v>
      </c>
      <c r="AM29" s="242">
        <f t="shared" si="23"/>
        <v>0.182</v>
      </c>
      <c r="AN29" s="242">
        <f t="shared" si="23"/>
        <v>0.182</v>
      </c>
      <c r="AO29" s="242">
        <f t="shared" si="23"/>
        <v>0.182</v>
      </c>
      <c r="AP29" s="242">
        <f t="shared" si="23"/>
        <v>0.182</v>
      </c>
      <c r="AQ29" s="242">
        <f t="shared" si="23"/>
        <v>0.182</v>
      </c>
      <c r="AR29" s="242">
        <f t="shared" si="23"/>
        <v>0.182</v>
      </c>
      <c r="AS29" s="242">
        <f t="shared" si="23"/>
        <v>0.182</v>
      </c>
      <c r="AT29" s="242">
        <f t="shared" si="23"/>
        <v>0.182</v>
      </c>
      <c r="AU29" s="242">
        <f t="shared" si="23"/>
        <v>0.182</v>
      </c>
      <c r="AV29" s="242">
        <f t="shared" si="23"/>
        <v>0.182</v>
      </c>
    </row>
    <row r="30" spans="1:48">
      <c r="A30" s="188"/>
      <c r="B30" s="236"/>
      <c r="C30" s="240" t="s">
        <v>275</v>
      </c>
      <c r="D30" s="241"/>
      <c r="E30" s="242">
        <f t="shared" si="19"/>
        <v>2.1999999999999999E-2</v>
      </c>
      <c r="F30" s="242">
        <f t="shared" si="20"/>
        <v>2.1999999999999999E-2</v>
      </c>
      <c r="G30" s="242">
        <f t="shared" si="21"/>
        <v>2.1999999999999999E-2</v>
      </c>
      <c r="H30" s="242">
        <f t="shared" ref="H30:V30" si="24">G30</f>
        <v>2.1999999999999999E-2</v>
      </c>
      <c r="I30" s="242">
        <f t="shared" si="24"/>
        <v>2.1999999999999999E-2</v>
      </c>
      <c r="J30" s="242">
        <f t="shared" si="24"/>
        <v>2.1999999999999999E-2</v>
      </c>
      <c r="K30" s="242">
        <f t="shared" si="24"/>
        <v>2.1999999999999999E-2</v>
      </c>
      <c r="L30" s="242">
        <f t="shared" si="24"/>
        <v>2.1999999999999999E-2</v>
      </c>
      <c r="M30" s="242">
        <f t="shared" si="24"/>
        <v>2.1999999999999999E-2</v>
      </c>
      <c r="N30" s="242">
        <f t="shared" si="24"/>
        <v>2.1999999999999999E-2</v>
      </c>
      <c r="O30" s="242">
        <f t="shared" si="24"/>
        <v>2.1999999999999999E-2</v>
      </c>
      <c r="P30" s="242">
        <f t="shared" si="24"/>
        <v>2.1999999999999999E-2</v>
      </c>
      <c r="Q30" s="242">
        <f t="shared" si="24"/>
        <v>2.1999999999999999E-2</v>
      </c>
      <c r="R30" s="242">
        <f t="shared" si="24"/>
        <v>2.1999999999999999E-2</v>
      </c>
      <c r="S30" s="242">
        <f t="shared" si="24"/>
        <v>2.1999999999999999E-2</v>
      </c>
      <c r="T30" s="242">
        <f t="shared" si="24"/>
        <v>2.1999999999999999E-2</v>
      </c>
      <c r="U30" s="242">
        <f t="shared" si="24"/>
        <v>2.1999999999999999E-2</v>
      </c>
      <c r="V30" s="242">
        <f t="shared" si="24"/>
        <v>2.1999999999999999E-2</v>
      </c>
      <c r="W30" s="242">
        <f t="shared" si="22"/>
        <v>2.1999999999999999E-2</v>
      </c>
      <c r="X30" s="242">
        <f t="shared" ref="X30:AL30" si="25">W30</f>
        <v>2.1999999999999999E-2</v>
      </c>
      <c r="Y30" s="242">
        <f t="shared" si="25"/>
        <v>2.1999999999999999E-2</v>
      </c>
      <c r="Z30" s="242">
        <f t="shared" si="25"/>
        <v>2.1999999999999999E-2</v>
      </c>
      <c r="AA30" s="242">
        <f t="shared" si="25"/>
        <v>2.1999999999999999E-2</v>
      </c>
      <c r="AB30" s="242">
        <f t="shared" si="25"/>
        <v>2.1999999999999999E-2</v>
      </c>
      <c r="AC30" s="242">
        <f t="shared" si="25"/>
        <v>2.1999999999999999E-2</v>
      </c>
      <c r="AD30" s="242">
        <f t="shared" si="25"/>
        <v>2.1999999999999999E-2</v>
      </c>
      <c r="AE30" s="242">
        <f t="shared" si="25"/>
        <v>2.1999999999999999E-2</v>
      </c>
      <c r="AF30" s="242">
        <f t="shared" si="25"/>
        <v>2.1999999999999999E-2</v>
      </c>
      <c r="AG30" s="242">
        <f t="shared" si="25"/>
        <v>2.1999999999999999E-2</v>
      </c>
      <c r="AH30" s="242">
        <f t="shared" si="25"/>
        <v>2.1999999999999999E-2</v>
      </c>
      <c r="AI30" s="242">
        <f t="shared" si="25"/>
        <v>2.1999999999999999E-2</v>
      </c>
      <c r="AJ30" s="242">
        <f t="shared" si="25"/>
        <v>2.1999999999999999E-2</v>
      </c>
      <c r="AK30" s="242">
        <f t="shared" si="25"/>
        <v>2.1999999999999999E-2</v>
      </c>
      <c r="AL30" s="242">
        <f t="shared" si="25"/>
        <v>2.1999999999999999E-2</v>
      </c>
      <c r="AM30" s="242">
        <f t="shared" si="23"/>
        <v>2.1999999999999999E-2</v>
      </c>
      <c r="AN30" s="242">
        <f t="shared" ref="AN30:AV30" si="26">AM30</f>
        <v>2.1999999999999999E-2</v>
      </c>
      <c r="AO30" s="242">
        <f t="shared" si="26"/>
        <v>2.1999999999999999E-2</v>
      </c>
      <c r="AP30" s="242">
        <f t="shared" si="26"/>
        <v>2.1999999999999999E-2</v>
      </c>
      <c r="AQ30" s="242">
        <f t="shared" si="26"/>
        <v>2.1999999999999999E-2</v>
      </c>
      <c r="AR30" s="242">
        <f t="shared" si="26"/>
        <v>2.1999999999999999E-2</v>
      </c>
      <c r="AS30" s="242">
        <f t="shared" si="26"/>
        <v>2.1999999999999999E-2</v>
      </c>
      <c r="AT30" s="242">
        <f t="shared" si="26"/>
        <v>2.1999999999999999E-2</v>
      </c>
      <c r="AU30" s="242">
        <f t="shared" si="26"/>
        <v>2.1999999999999999E-2</v>
      </c>
      <c r="AV30" s="242">
        <f t="shared" si="26"/>
        <v>2.1999999999999999E-2</v>
      </c>
    </row>
    <row r="31" spans="1:48">
      <c r="A31" s="188"/>
      <c r="B31" s="188"/>
      <c r="C31" s="188"/>
      <c r="D31" s="243"/>
      <c r="E31" s="188"/>
      <c r="F31" s="189"/>
      <c r="G31" s="189"/>
      <c r="H31" s="189"/>
      <c r="I31" s="189"/>
      <c r="J31" s="189"/>
      <c r="K31" s="189"/>
      <c r="L31" s="189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</row>
    <row r="32" spans="1:48">
      <c r="A32" s="188"/>
      <c r="B32" s="188"/>
      <c r="C32" s="188"/>
      <c r="D32" s="189"/>
      <c r="E32" s="188"/>
      <c r="F32" s="189"/>
      <c r="G32" s="189"/>
      <c r="H32" s="189"/>
      <c r="I32" s="189"/>
      <c r="J32" s="189"/>
      <c r="K32" s="189"/>
      <c r="L32" s="189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</row>
    <row r="33" spans="1:33">
      <c r="A33" s="188"/>
      <c r="B33" s="188"/>
      <c r="C33" s="188"/>
      <c r="D33" s="189"/>
      <c r="E33" s="188"/>
      <c r="F33" s="189"/>
      <c r="G33" s="189"/>
      <c r="H33" s="189"/>
      <c r="I33" s="189"/>
      <c r="J33" s="189"/>
      <c r="K33" s="189"/>
      <c r="L33" s="189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</row>
    <row r="34" spans="1:33">
      <c r="A34" s="188"/>
      <c r="B34" s="188"/>
      <c r="C34" s="188"/>
      <c r="D34" s="189"/>
      <c r="E34" s="188"/>
      <c r="F34" s="189"/>
      <c r="G34" s="189"/>
      <c r="H34" s="189"/>
      <c r="I34" s="189"/>
      <c r="J34" s="189"/>
      <c r="K34" s="189"/>
      <c r="L34" s="189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</row>
    <row r="35" spans="1:33">
      <c r="A35" s="188"/>
      <c r="B35" s="188"/>
      <c r="C35" s="188"/>
      <c r="D35" s="189"/>
      <c r="E35" s="188"/>
      <c r="F35" s="189"/>
      <c r="G35" s="189"/>
      <c r="H35" s="189"/>
      <c r="I35" s="189"/>
      <c r="J35" s="189"/>
      <c r="K35" s="189"/>
      <c r="L35" s="189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</row>
    <row r="36" spans="1:33">
      <c r="A36" s="188"/>
      <c r="B36" s="188"/>
      <c r="C36" s="188"/>
      <c r="D36" s="189"/>
      <c r="E36" s="188"/>
      <c r="F36" s="189"/>
      <c r="G36" s="189"/>
      <c r="H36" s="189"/>
      <c r="I36" s="189"/>
      <c r="J36" s="189"/>
      <c r="K36" s="189"/>
      <c r="L36" s="189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</row>
    <row r="37" spans="1:33">
      <c r="A37" s="188"/>
      <c r="B37" s="188"/>
      <c r="C37" s="188"/>
      <c r="D37" s="189"/>
      <c r="E37" s="188"/>
      <c r="F37" s="189"/>
      <c r="G37" s="189"/>
      <c r="H37" s="189"/>
      <c r="I37" s="189"/>
      <c r="J37" s="189"/>
      <c r="K37" s="189"/>
      <c r="L37" s="189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</row>
    <row r="38" spans="1:33">
      <c r="A38" s="188"/>
      <c r="B38" s="188"/>
      <c r="C38" s="188"/>
      <c r="D38" s="189"/>
      <c r="E38" s="188"/>
      <c r="F38" s="189"/>
      <c r="G38" s="189"/>
      <c r="H38" s="189"/>
      <c r="I38" s="189"/>
      <c r="J38" s="189"/>
      <c r="K38" s="189"/>
      <c r="L38" s="189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</row>
    <row r="39" spans="1:33">
      <c r="A39" s="188"/>
      <c r="B39" s="188"/>
      <c r="C39" s="188"/>
      <c r="D39" s="189"/>
      <c r="E39" s="188"/>
      <c r="F39" s="189"/>
      <c r="G39" s="189"/>
      <c r="H39" s="189"/>
      <c r="I39" s="189"/>
      <c r="J39" s="189"/>
      <c r="K39" s="189"/>
      <c r="L39" s="189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</row>
    <row r="40" spans="1:33">
      <c r="A40" s="188"/>
      <c r="B40" s="188"/>
      <c r="C40" s="188"/>
      <c r="D40" s="189"/>
      <c r="E40" s="188"/>
      <c r="F40" s="189"/>
      <c r="G40" s="189"/>
      <c r="H40" s="189"/>
      <c r="I40" s="189"/>
      <c r="J40" s="189"/>
      <c r="K40" s="189"/>
      <c r="L40" s="189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</row>
    <row r="41" spans="1:33">
      <c r="A41" s="188"/>
      <c r="B41" s="188"/>
      <c r="C41" s="188"/>
      <c r="D41" s="189"/>
      <c r="E41" s="188"/>
      <c r="F41" s="189"/>
      <c r="G41" s="189"/>
      <c r="H41" s="189"/>
      <c r="I41" s="189"/>
      <c r="J41" s="189"/>
      <c r="K41" s="189"/>
      <c r="L41" s="189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</row>
    <row r="42" spans="1:33">
      <c r="A42" s="188"/>
      <c r="B42" s="188"/>
      <c r="C42" s="188"/>
      <c r="D42" s="189"/>
      <c r="E42" s="188"/>
      <c r="F42" s="189"/>
      <c r="G42" s="189"/>
      <c r="H42" s="189"/>
      <c r="I42" s="189"/>
      <c r="J42" s="189"/>
      <c r="K42" s="189"/>
      <c r="L42" s="189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</row>
    <row r="43" spans="1:33">
      <c r="A43" s="188"/>
      <c r="B43" s="188"/>
      <c r="C43" s="188"/>
      <c r="D43" s="189"/>
      <c r="E43" s="188"/>
      <c r="F43" s="189"/>
      <c r="G43" s="189"/>
      <c r="H43" s="189"/>
      <c r="I43" s="189"/>
      <c r="J43" s="189"/>
      <c r="K43" s="189"/>
      <c r="L43" s="189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</row>
    <row r="44" spans="1:33">
      <c r="A44" s="188"/>
      <c r="B44" s="188"/>
      <c r="C44" s="188"/>
      <c r="D44" s="189"/>
      <c r="E44" s="188"/>
      <c r="F44" s="189"/>
      <c r="G44" s="189"/>
      <c r="H44" s="189"/>
      <c r="I44" s="189"/>
      <c r="J44" s="189"/>
      <c r="K44" s="189"/>
      <c r="L44" s="189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</row>
    <row r="45" spans="1:33">
      <c r="A45" s="188"/>
      <c r="B45" s="188"/>
      <c r="C45" s="188"/>
      <c r="D45" s="189"/>
      <c r="E45" s="188"/>
      <c r="F45" s="189"/>
      <c r="G45" s="189"/>
      <c r="H45" s="189"/>
      <c r="I45" s="189"/>
      <c r="J45" s="189"/>
      <c r="K45" s="189"/>
      <c r="L45" s="189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</row>
    <row r="46" spans="1:33">
      <c r="A46" s="188"/>
      <c r="B46" s="188"/>
      <c r="C46" s="188"/>
      <c r="D46" s="189"/>
      <c r="E46" s="188"/>
      <c r="F46" s="189"/>
      <c r="G46" s="189"/>
      <c r="H46" s="189"/>
      <c r="I46" s="189"/>
      <c r="J46" s="189"/>
      <c r="K46" s="189"/>
      <c r="L46" s="189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</row>
    <row r="47" spans="1:33">
      <c r="A47" s="188"/>
      <c r="B47" s="188"/>
      <c r="C47" s="188"/>
      <c r="D47" s="189"/>
      <c r="E47" s="188"/>
      <c r="F47" s="189"/>
      <c r="G47" s="189"/>
      <c r="H47" s="189"/>
      <c r="I47" s="189"/>
      <c r="J47" s="189"/>
      <c r="K47" s="189"/>
      <c r="L47" s="189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</row>
    <row r="48" spans="1:33">
      <c r="A48" s="188"/>
      <c r="B48" s="188"/>
      <c r="C48" s="188"/>
      <c r="D48" s="189"/>
      <c r="E48" s="188"/>
      <c r="F48" s="189"/>
      <c r="G48" s="189"/>
      <c r="H48" s="189"/>
      <c r="I48" s="189"/>
      <c r="J48" s="189"/>
      <c r="K48" s="189"/>
      <c r="L48" s="189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</row>
    <row r="49" spans="1:33">
      <c r="A49" s="188"/>
      <c r="B49" s="188"/>
      <c r="C49" s="188"/>
      <c r="D49" s="189"/>
      <c r="E49" s="188"/>
      <c r="F49" s="189"/>
      <c r="G49" s="189"/>
      <c r="H49" s="189"/>
      <c r="I49" s="189"/>
      <c r="J49" s="189"/>
      <c r="K49" s="189"/>
      <c r="L49" s="189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</row>
    <row r="50" spans="1:33">
      <c r="A50" s="188"/>
      <c r="B50" s="188"/>
      <c r="C50" s="188"/>
      <c r="D50" s="189"/>
      <c r="E50" s="188"/>
      <c r="F50" s="189"/>
      <c r="G50" s="189"/>
      <c r="H50" s="189"/>
      <c r="I50" s="189"/>
      <c r="J50" s="189"/>
      <c r="K50" s="189"/>
      <c r="L50" s="189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</row>
    <row r="51" spans="1:33">
      <c r="A51" s="188"/>
      <c r="B51" s="188"/>
      <c r="C51" s="188"/>
      <c r="D51" s="189"/>
      <c r="E51" s="188"/>
      <c r="F51" s="189"/>
      <c r="G51" s="189"/>
      <c r="H51" s="189"/>
      <c r="I51" s="189"/>
      <c r="J51" s="189"/>
      <c r="K51" s="189"/>
      <c r="L51" s="189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</row>
    <row r="52" spans="1:33">
      <c r="A52" s="188"/>
      <c r="B52" s="188"/>
      <c r="C52" s="188"/>
      <c r="D52" s="189"/>
      <c r="E52" s="188"/>
      <c r="F52" s="189"/>
      <c r="G52" s="189"/>
      <c r="H52" s="189"/>
      <c r="I52" s="189"/>
      <c r="J52" s="189"/>
      <c r="K52" s="189"/>
      <c r="L52" s="189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</row>
    <row r="53" spans="1:33">
      <c r="A53" s="188"/>
      <c r="B53" s="188"/>
      <c r="C53" s="188"/>
      <c r="D53" s="189"/>
      <c r="E53" s="188"/>
      <c r="F53" s="189"/>
      <c r="G53" s="189"/>
      <c r="H53" s="189"/>
      <c r="I53" s="189"/>
      <c r="J53" s="189"/>
      <c r="K53" s="189"/>
      <c r="L53" s="189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</row>
    <row r="54" spans="1:33">
      <c r="A54" s="188"/>
      <c r="B54" s="188"/>
      <c r="C54" s="188"/>
      <c r="D54" s="189"/>
      <c r="E54" s="188"/>
      <c r="F54" s="189"/>
      <c r="G54" s="189"/>
      <c r="H54" s="189"/>
      <c r="I54" s="189"/>
      <c r="J54" s="189"/>
      <c r="K54" s="189"/>
      <c r="L54" s="189"/>
      <c r="M54" s="188"/>
      <c r="N54" s="188"/>
      <c r="O54" s="188"/>
      <c r="P54" s="188"/>
      <c r="Q54" s="188"/>
      <c r="R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</row>
    <row r="55" spans="1:33">
      <c r="A55" s="188"/>
      <c r="B55" s="188"/>
      <c r="C55" s="188"/>
      <c r="D55" s="189"/>
      <c r="E55" s="188"/>
      <c r="F55" s="189"/>
      <c r="G55" s="189"/>
      <c r="H55" s="189"/>
      <c r="I55" s="189"/>
      <c r="J55" s="189"/>
      <c r="K55" s="189"/>
      <c r="L55" s="189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</row>
    <row r="56" spans="1:33">
      <c r="A56" s="188"/>
      <c r="B56" s="188"/>
      <c r="C56" s="188"/>
      <c r="D56" s="189"/>
      <c r="E56" s="188"/>
      <c r="F56" s="189"/>
      <c r="G56" s="189"/>
      <c r="H56" s="189"/>
      <c r="I56" s="189"/>
      <c r="J56" s="189"/>
      <c r="K56" s="189"/>
      <c r="L56" s="189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</row>
    <row r="57" spans="1:33">
      <c r="A57" s="188"/>
      <c r="B57" s="188"/>
      <c r="C57" s="188"/>
      <c r="D57" s="189"/>
      <c r="E57" s="188"/>
      <c r="F57" s="189"/>
      <c r="G57" s="189"/>
      <c r="H57" s="189"/>
      <c r="I57" s="189"/>
      <c r="J57" s="189"/>
      <c r="K57" s="189"/>
      <c r="L57" s="189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</row>
    <row r="58" spans="1:33">
      <c r="A58" s="188"/>
      <c r="B58" s="188"/>
      <c r="C58" s="188"/>
      <c r="D58" s="189"/>
      <c r="E58" s="188"/>
      <c r="F58" s="189"/>
      <c r="G58" s="189"/>
      <c r="H58" s="189"/>
      <c r="I58" s="189"/>
      <c r="J58" s="189"/>
      <c r="K58" s="189"/>
      <c r="L58" s="189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</row>
    <row r="59" spans="1:33">
      <c r="A59" s="188"/>
      <c r="B59" s="188"/>
      <c r="C59" s="188"/>
      <c r="D59" s="189"/>
      <c r="E59" s="188"/>
      <c r="F59" s="189"/>
      <c r="G59" s="189"/>
      <c r="H59" s="189"/>
      <c r="I59" s="189"/>
      <c r="J59" s="189"/>
      <c r="K59" s="189"/>
      <c r="L59" s="189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</row>
    <row r="60" spans="1:33">
      <c r="A60" s="188"/>
      <c r="B60" s="188"/>
      <c r="C60" s="188"/>
      <c r="D60" s="189"/>
      <c r="E60" s="188"/>
      <c r="F60" s="189"/>
      <c r="G60" s="189"/>
      <c r="H60" s="189"/>
      <c r="I60" s="189"/>
      <c r="J60" s="189"/>
      <c r="K60" s="189"/>
      <c r="L60" s="189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</row>
    <row r="61" spans="1:33">
      <c r="A61" s="188"/>
      <c r="B61" s="188"/>
      <c r="C61" s="188"/>
      <c r="D61" s="189"/>
      <c r="E61" s="188"/>
      <c r="F61" s="189"/>
      <c r="G61" s="189"/>
      <c r="H61" s="189"/>
      <c r="I61" s="189"/>
      <c r="J61" s="189"/>
      <c r="K61" s="189"/>
      <c r="L61" s="189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</row>
    <row r="62" spans="1:33">
      <c r="A62" s="188"/>
      <c r="B62" s="188"/>
      <c r="C62" s="188"/>
      <c r="D62" s="189"/>
      <c r="E62" s="188"/>
      <c r="F62" s="189"/>
      <c r="G62" s="189"/>
      <c r="H62" s="189"/>
      <c r="I62" s="189"/>
      <c r="J62" s="189"/>
      <c r="K62" s="189"/>
      <c r="L62" s="189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</row>
    <row r="63" spans="1:33">
      <c r="A63" s="188"/>
      <c r="B63" s="188"/>
      <c r="C63" s="188"/>
      <c r="D63" s="189"/>
      <c r="E63" s="188"/>
      <c r="F63" s="189"/>
      <c r="G63" s="189"/>
      <c r="H63" s="189"/>
      <c r="I63" s="189"/>
      <c r="J63" s="189"/>
      <c r="K63" s="189"/>
      <c r="L63" s="189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</row>
    <row r="64" spans="1:33">
      <c r="A64" s="188"/>
      <c r="B64" s="188"/>
      <c r="C64" s="188"/>
      <c r="D64" s="189"/>
      <c r="E64" s="188"/>
      <c r="F64" s="189"/>
      <c r="G64" s="189"/>
      <c r="H64" s="189"/>
      <c r="I64" s="189"/>
      <c r="J64" s="189"/>
      <c r="K64" s="189"/>
      <c r="L64" s="189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</row>
    <row r="65" spans="1:33">
      <c r="A65" s="188"/>
      <c r="B65" s="188"/>
      <c r="C65" s="188"/>
      <c r="D65" s="189"/>
      <c r="E65" s="188"/>
      <c r="F65" s="189"/>
      <c r="G65" s="189"/>
      <c r="H65" s="189"/>
      <c r="I65" s="189"/>
      <c r="J65" s="189"/>
      <c r="K65" s="189"/>
      <c r="L65" s="189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</row>
    <row r="66" spans="1:33">
      <c r="A66" s="188"/>
      <c r="B66" s="188"/>
      <c r="C66" s="188"/>
      <c r="D66" s="189"/>
      <c r="E66" s="188"/>
      <c r="F66" s="189"/>
      <c r="G66" s="189"/>
      <c r="H66" s="189"/>
      <c r="I66" s="189"/>
      <c r="J66" s="189"/>
      <c r="K66" s="189"/>
      <c r="L66" s="189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</row>
    <row r="67" spans="1:33">
      <c r="A67" s="188"/>
      <c r="B67" s="188"/>
      <c r="C67" s="188"/>
      <c r="D67" s="189"/>
      <c r="E67" s="188"/>
      <c r="F67" s="189"/>
      <c r="G67" s="189"/>
      <c r="H67" s="189"/>
      <c r="I67" s="189"/>
      <c r="J67" s="189"/>
      <c r="K67" s="189"/>
      <c r="L67" s="189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</row>
    <row r="68" spans="1:33">
      <c r="A68" s="188"/>
      <c r="B68" s="188"/>
      <c r="C68" s="188"/>
      <c r="D68" s="189"/>
      <c r="E68" s="188"/>
      <c r="F68" s="189"/>
      <c r="G68" s="189"/>
      <c r="H68" s="189"/>
      <c r="I68" s="189"/>
      <c r="J68" s="189"/>
      <c r="K68" s="189"/>
      <c r="L68" s="189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</row>
    <row r="69" spans="1:33">
      <c r="A69" s="188"/>
      <c r="B69" s="188"/>
      <c r="C69" s="188"/>
      <c r="D69" s="189"/>
      <c r="E69" s="188"/>
      <c r="F69" s="189"/>
      <c r="G69" s="189"/>
      <c r="H69" s="189"/>
      <c r="I69" s="189"/>
      <c r="J69" s="189"/>
      <c r="K69" s="189"/>
      <c r="L69" s="189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</row>
    <row r="70" spans="1:33">
      <c r="A70" s="188"/>
      <c r="B70" s="188"/>
      <c r="C70" s="188"/>
      <c r="D70" s="189"/>
      <c r="E70" s="188"/>
      <c r="F70" s="189"/>
      <c r="G70" s="189"/>
      <c r="H70" s="189"/>
      <c r="I70" s="189"/>
      <c r="J70" s="189"/>
      <c r="K70" s="189"/>
      <c r="L70" s="189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</row>
    <row r="71" spans="1:33">
      <c r="A71" s="188"/>
      <c r="B71" s="188"/>
      <c r="C71" s="188"/>
      <c r="D71" s="189"/>
      <c r="E71" s="188"/>
      <c r="F71" s="189"/>
      <c r="G71" s="189"/>
      <c r="H71" s="189"/>
      <c r="I71" s="189"/>
      <c r="J71" s="189"/>
      <c r="K71" s="189"/>
      <c r="L71" s="189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</row>
    <row r="72" spans="1:33">
      <c r="A72" s="188"/>
      <c r="B72" s="188"/>
      <c r="C72" s="188"/>
      <c r="D72" s="189"/>
      <c r="E72" s="188"/>
      <c r="F72" s="189"/>
      <c r="G72" s="189"/>
      <c r="H72" s="189"/>
      <c r="I72" s="189"/>
      <c r="J72" s="189"/>
      <c r="K72" s="189"/>
      <c r="L72" s="189"/>
      <c r="M72" s="188"/>
      <c r="N72" s="188"/>
      <c r="O72" s="188"/>
      <c r="P72" s="188"/>
      <c r="Q72" s="188"/>
      <c r="R72" s="188"/>
      <c r="S72" s="188"/>
    </row>
    <row r="73" spans="1:33">
      <c r="D73" s="189"/>
    </row>
  </sheetData>
  <mergeCells count="7">
    <mergeCell ref="B16:C16"/>
    <mergeCell ref="E16:AV16"/>
    <mergeCell ref="D10:E10"/>
    <mergeCell ref="D11:E11"/>
    <mergeCell ref="D12:E12"/>
    <mergeCell ref="D13:E13"/>
    <mergeCell ref="B15:D15"/>
  </mergeCells>
  <conditionalFormatting sqref="F11">
    <cfRule type="cellIs" dxfId="14" priority="31" stopIfTrue="1" operator="greaterThanOrEqual">
      <formula>F10</formula>
    </cfRule>
  </conditionalFormatting>
  <conditionalFormatting sqref="F11">
    <cfRule type="cellIs" dxfId="13" priority="30" stopIfTrue="1" operator="lessThan">
      <formula>F10</formula>
    </cfRule>
  </conditionalFormatting>
  <conditionalFormatting sqref="F11">
    <cfRule type="cellIs" dxfId="12" priority="29" stopIfTrue="1" operator="equal">
      <formula>""</formula>
    </cfRule>
  </conditionalFormatting>
  <conditionalFormatting sqref="F13">
    <cfRule type="cellIs" dxfId="11" priority="9" stopIfTrue="1" operator="greaterThanOrEqual">
      <formula>F12</formula>
    </cfRule>
  </conditionalFormatting>
  <conditionalFormatting sqref="F13">
    <cfRule type="cellIs" dxfId="10" priority="8" stopIfTrue="1" operator="lessThan">
      <formula>F12</formula>
    </cfRule>
  </conditionalFormatting>
  <conditionalFormatting sqref="F13">
    <cfRule type="cellIs" dxfId="9" priority="7" stopIfTrue="1" operator="equal">
      <formula>""</formula>
    </cfRule>
  </conditionalFormatting>
  <conditionalFormatting sqref="G13:AV13">
    <cfRule type="cellIs" dxfId="8" priority="6" stopIfTrue="1" operator="greaterThanOrEqual">
      <formula>G12</formula>
    </cfRule>
  </conditionalFormatting>
  <conditionalFormatting sqref="G13:AV13">
    <cfRule type="cellIs" dxfId="7" priority="5" stopIfTrue="1" operator="lessThan">
      <formula>G12</formula>
    </cfRule>
  </conditionalFormatting>
  <conditionalFormatting sqref="G13:AV13">
    <cfRule type="cellIs" dxfId="6" priority="4" stopIfTrue="1" operator="equal">
      <formula>""</formula>
    </cfRule>
  </conditionalFormatting>
  <conditionalFormatting sqref="G11:AV11">
    <cfRule type="cellIs" dxfId="5" priority="3" stopIfTrue="1" operator="greaterThanOrEqual">
      <formula>G10</formula>
    </cfRule>
  </conditionalFormatting>
  <conditionalFormatting sqref="G11:AV11">
    <cfRule type="cellIs" dxfId="4" priority="2" stopIfTrue="1" operator="lessThan">
      <formula>G10</formula>
    </cfRule>
  </conditionalFormatting>
  <conditionalFormatting sqref="G11:AV11">
    <cfRule type="cellIs" dxfId="3" priority="1" stopIfTrue="1" operator="equal">
      <formula>""</formula>
    </cfRule>
  </conditionalFormatting>
  <pageMargins left="0" right="0" top="0.98425196850393704" bottom="0.98425196850393704" header="0.51181102362204722" footer="0.51181102362204722"/>
  <pageSetup paperSize="9" firstPageNumber="2147483648" orientation="landscape"/>
  <headerFooter alignWithMargins="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/>
  <dimension ref="B2:AT9"/>
  <sheetViews>
    <sheetView zoomScale="90" workbookViewId="0">
      <selection activeCell="I53" sqref="I53"/>
    </sheetView>
  </sheetViews>
  <sheetFormatPr baseColWidth="10" defaultColWidth="11.42578125" defaultRowHeight="12.75"/>
  <cols>
    <col min="1" max="1" width="3.7109375" style="102" bestFit="1" customWidth="1"/>
    <col min="2" max="2" width="36.7109375" style="102" bestFit="1" customWidth="1"/>
    <col min="3" max="16" width="12.7109375" style="102" bestFit="1" customWidth="1"/>
    <col min="17" max="26" width="11.42578125" style="102" bestFit="1" customWidth="1"/>
    <col min="27" max="27" width="11.42578125" style="102" bestFit="1"/>
    <col min="28" max="16384" width="11.42578125" style="102"/>
  </cols>
  <sheetData>
    <row r="2" spans="2:46" hidden="1">
      <c r="B2" s="244"/>
      <c r="C2" s="245" t="s">
        <v>276</v>
      </c>
      <c r="D2" s="245" t="s">
        <v>276</v>
      </c>
      <c r="E2" s="245" t="s">
        <v>276</v>
      </c>
      <c r="F2" s="245" t="s">
        <v>276</v>
      </c>
      <c r="G2" s="245" t="s">
        <v>276</v>
      </c>
      <c r="H2" s="245" t="s">
        <v>276</v>
      </c>
      <c r="I2" s="245" t="s">
        <v>276</v>
      </c>
      <c r="J2" s="245" t="s">
        <v>276</v>
      </c>
      <c r="K2" s="245" t="s">
        <v>276</v>
      </c>
      <c r="L2" s="245" t="s">
        <v>276</v>
      </c>
      <c r="M2" s="245" t="s">
        <v>276</v>
      </c>
      <c r="N2" s="245" t="s">
        <v>276</v>
      </c>
      <c r="O2" s="245" t="s">
        <v>276</v>
      </c>
      <c r="P2" s="245" t="s">
        <v>276</v>
      </c>
      <c r="Q2" s="245" t="s">
        <v>276</v>
      </c>
      <c r="R2" s="245" t="s">
        <v>276</v>
      </c>
      <c r="S2" s="245" t="s">
        <v>276</v>
      </c>
      <c r="T2" s="246" t="s">
        <v>276</v>
      </c>
      <c r="U2" s="247"/>
      <c r="V2" s="247"/>
      <c r="W2" s="247"/>
      <c r="X2" s="247"/>
      <c r="Y2" s="247"/>
      <c r="Z2" s="247"/>
      <c r="AA2" s="247"/>
      <c r="AB2" s="247"/>
      <c r="AC2" s="247"/>
      <c r="AD2" s="247"/>
    </row>
    <row r="3" spans="2:46" hidden="1">
      <c r="B3" s="248"/>
      <c r="C3" s="249">
        <f>Planungsübersicht!I9</f>
        <v>2019</v>
      </c>
      <c r="D3" s="249">
        <f>Planungsübersicht!J9</f>
        <v>2022</v>
      </c>
      <c r="E3" s="249">
        <f>Planungsübersicht!K9</f>
        <v>2022</v>
      </c>
      <c r="F3" s="249">
        <f>Planungsübersicht!L9</f>
        <v>2024</v>
      </c>
      <c r="G3" s="249">
        <f>Planungsübersicht!M9</f>
        <v>2026</v>
      </c>
      <c r="H3" s="249">
        <f>Planungsübersicht!N9</f>
        <v>2028</v>
      </c>
      <c r="I3" s="249">
        <f>Planungsübersicht!O9</f>
        <v>2030</v>
      </c>
      <c r="J3" s="249">
        <f>Planungsübersicht!P9</f>
        <v>2032</v>
      </c>
      <c r="K3" s="249">
        <f>Planungsübersicht!Q9</f>
        <v>2034</v>
      </c>
      <c r="L3" s="249">
        <f>Planungsübersicht!R9</f>
        <v>2036</v>
      </c>
      <c r="M3" s="249">
        <f>Planungsübersicht!S9</f>
        <v>2038</v>
      </c>
      <c r="N3" s="249">
        <f>Planungsübersicht!T9</f>
        <v>2040</v>
      </c>
      <c r="O3" s="249">
        <f>Planungsübersicht!U9</f>
        <v>2042</v>
      </c>
      <c r="P3" s="249">
        <f>Planungsübersicht!V9</f>
        <v>2044</v>
      </c>
      <c r="Q3" s="249">
        <f>Planungsübersicht!W9</f>
        <v>2046</v>
      </c>
      <c r="R3" s="249">
        <f>Planungsübersicht!X9</f>
        <v>2048</v>
      </c>
      <c r="S3" s="249">
        <f>Planungsübersicht!Y9</f>
        <v>2050</v>
      </c>
      <c r="T3" s="250">
        <f>Planungsübersicht!Z9</f>
        <v>2052</v>
      </c>
      <c r="U3" s="251"/>
      <c r="V3" s="251"/>
      <c r="W3" s="251"/>
      <c r="X3" s="251"/>
      <c r="Y3" s="251"/>
      <c r="Z3" s="251"/>
      <c r="AA3" s="251"/>
      <c r="AB3" s="251"/>
      <c r="AC3" s="251"/>
      <c r="AD3" s="251"/>
    </row>
    <row r="4" spans="2:46" s="252" customFormat="1" ht="23.25" hidden="1" customHeight="1">
      <c r="B4" s="253" t="s">
        <v>277</v>
      </c>
      <c r="C4" s="254">
        <f>-Planungsübersicht!I17</f>
        <v>0</v>
      </c>
      <c r="D4" s="254">
        <f>-Planungsübersicht!J17</f>
        <v>0</v>
      </c>
      <c r="E4" s="254">
        <f>-Planungsübersicht!K17</f>
        <v>0</v>
      </c>
      <c r="F4" s="254">
        <f>-Planungsübersicht!L17</f>
        <v>0</v>
      </c>
      <c r="G4" s="254">
        <f>-Planungsübersicht!M17</f>
        <v>0</v>
      </c>
      <c r="H4" s="254">
        <f>-Planungsübersicht!N17</f>
        <v>0</v>
      </c>
      <c r="I4" s="254">
        <f>-Planungsübersicht!O17</f>
        <v>0</v>
      </c>
      <c r="J4" s="254">
        <f>-Planungsübersicht!P17</f>
        <v>0</v>
      </c>
      <c r="K4" s="254">
        <f>-Planungsübersicht!Q17</f>
        <v>0</v>
      </c>
      <c r="L4" s="254">
        <f>-Planungsübersicht!R17</f>
        <v>0</v>
      </c>
      <c r="M4" s="254">
        <f>-Planungsübersicht!S17</f>
        <v>0</v>
      </c>
      <c r="N4" s="254">
        <f>-Planungsübersicht!T17</f>
        <v>0</v>
      </c>
      <c r="O4" s="254">
        <f>-Planungsübersicht!U17</f>
        <v>0</v>
      </c>
      <c r="P4" s="254">
        <f>-Planungsübersicht!V17</f>
        <v>0</v>
      </c>
      <c r="Q4" s="254">
        <f>-Planungsübersicht!W17</f>
        <v>0</v>
      </c>
      <c r="R4" s="254">
        <f>-Planungsübersicht!X17</f>
        <v>0</v>
      </c>
      <c r="S4" s="254">
        <f>-Planungsübersicht!Y17</f>
        <v>0</v>
      </c>
      <c r="T4" s="255">
        <f>-Planungsübersicht!Z17</f>
        <v>0</v>
      </c>
      <c r="U4" s="256"/>
      <c r="V4" s="256"/>
      <c r="W4" s="256"/>
      <c r="X4" s="256"/>
      <c r="Y4" s="256"/>
      <c r="Z4" s="256"/>
      <c r="AA4" s="256"/>
      <c r="AB4" s="256"/>
      <c r="AC4" s="256"/>
      <c r="AD4" s="256"/>
    </row>
    <row r="5" spans="2:46" ht="18.75" hidden="1" customHeight="1">
      <c r="C5" s="257"/>
    </row>
    <row r="6" spans="2:46" s="258" customFormat="1" hidden="1">
      <c r="B6" s="259" t="s">
        <v>278</v>
      </c>
      <c r="C6" s="260">
        <f>'CO2-Schulbilanz'!E6</f>
        <v>2019</v>
      </c>
      <c r="D6" s="260">
        <f>'CO2-Schulbilanz'!F6</f>
        <v>2020</v>
      </c>
      <c r="E6" s="260">
        <f>'CO2-Schulbilanz'!G6</f>
        <v>2021</v>
      </c>
      <c r="F6" s="260">
        <f>'CO2-Schulbilanz'!H6</f>
        <v>2022</v>
      </c>
      <c r="G6" s="260">
        <f>'CO2-Schulbilanz'!I6</f>
        <v>2023</v>
      </c>
      <c r="H6" s="260">
        <f>'CO2-Schulbilanz'!J6</f>
        <v>2024</v>
      </c>
      <c r="I6" s="260">
        <f>'CO2-Schulbilanz'!K6</f>
        <v>2025</v>
      </c>
      <c r="J6" s="260">
        <f>'CO2-Schulbilanz'!L6</f>
        <v>2026</v>
      </c>
      <c r="K6" s="260">
        <f>'CO2-Schulbilanz'!M6</f>
        <v>2027</v>
      </c>
      <c r="L6" s="260">
        <f>'CO2-Schulbilanz'!N6</f>
        <v>2028</v>
      </c>
      <c r="M6" s="260">
        <f>'CO2-Schulbilanz'!O6</f>
        <v>2029</v>
      </c>
      <c r="N6" s="260">
        <f>'CO2-Schulbilanz'!P6</f>
        <v>2030</v>
      </c>
      <c r="O6" s="260">
        <f>'CO2-Schulbilanz'!Q6</f>
        <v>2031</v>
      </c>
      <c r="P6" s="260">
        <f>'CO2-Schulbilanz'!R6</f>
        <v>2032</v>
      </c>
      <c r="Q6" s="260">
        <f>'CO2-Schulbilanz'!S6</f>
        <v>2033</v>
      </c>
      <c r="R6" s="260">
        <f>'CO2-Schulbilanz'!T6</f>
        <v>2034</v>
      </c>
      <c r="S6" s="260">
        <f>'CO2-Schulbilanz'!U6</f>
        <v>2035</v>
      </c>
      <c r="T6" s="260">
        <f>'CO2-Schulbilanz'!V6</f>
        <v>2036</v>
      </c>
      <c r="U6" s="260">
        <f>'CO2-Schulbilanz'!W6</f>
        <v>2037</v>
      </c>
      <c r="V6" s="260">
        <f>'CO2-Schulbilanz'!X6</f>
        <v>2038</v>
      </c>
      <c r="W6" s="260">
        <f>'CO2-Schulbilanz'!Y6</f>
        <v>2039</v>
      </c>
      <c r="X6" s="260">
        <f>'CO2-Schulbilanz'!Z6</f>
        <v>2040</v>
      </c>
      <c r="Y6" s="260">
        <f>'CO2-Schulbilanz'!AA6</f>
        <v>2041</v>
      </c>
      <c r="Z6" s="260">
        <f>'CO2-Schulbilanz'!AB6</f>
        <v>2042</v>
      </c>
      <c r="AA6" s="260">
        <f>'CO2-Schulbilanz'!AC6</f>
        <v>2043</v>
      </c>
      <c r="AB6" s="260">
        <f>'CO2-Schulbilanz'!AD6</f>
        <v>2044</v>
      </c>
      <c r="AC6" s="260">
        <f>'CO2-Schulbilanz'!AE6</f>
        <v>2045</v>
      </c>
      <c r="AD6" s="260">
        <f>'CO2-Schulbilanz'!AF6</f>
        <v>2046</v>
      </c>
      <c r="AE6" s="260">
        <f>'CO2-Schulbilanz'!AG6</f>
        <v>2047</v>
      </c>
      <c r="AF6" s="260">
        <f>'CO2-Schulbilanz'!AH6</f>
        <v>2048</v>
      </c>
      <c r="AG6" s="260">
        <f>'CO2-Schulbilanz'!AI6</f>
        <v>2049</v>
      </c>
      <c r="AH6" s="260">
        <f>'CO2-Schulbilanz'!AJ6</f>
        <v>2050</v>
      </c>
      <c r="AI6" s="260">
        <f>'CO2-Schulbilanz'!AK6</f>
        <v>2051</v>
      </c>
      <c r="AJ6" s="260">
        <f>'CO2-Schulbilanz'!AL6</f>
        <v>2052</v>
      </c>
      <c r="AK6" s="260">
        <f>'CO2-Schulbilanz'!AM6</f>
        <v>2053</v>
      </c>
      <c r="AL6" s="260">
        <f>'CO2-Schulbilanz'!AN6</f>
        <v>2054</v>
      </c>
      <c r="AM6" s="260">
        <f>'CO2-Schulbilanz'!AO6</f>
        <v>2055</v>
      </c>
      <c r="AN6" s="260">
        <f>'CO2-Schulbilanz'!AP6</f>
        <v>2056</v>
      </c>
      <c r="AO6" s="260">
        <f>'CO2-Schulbilanz'!AQ6</f>
        <v>2057</v>
      </c>
      <c r="AP6" s="260">
        <f>'CO2-Schulbilanz'!AR6</f>
        <v>2058</v>
      </c>
      <c r="AQ6" s="260">
        <f>'CO2-Schulbilanz'!AS6</f>
        <v>2059</v>
      </c>
      <c r="AR6" s="260">
        <f>'CO2-Schulbilanz'!AT6</f>
        <v>2060</v>
      </c>
      <c r="AS6" s="260">
        <f>'CO2-Schulbilanz'!AU6</f>
        <v>2061</v>
      </c>
      <c r="AT6" s="260">
        <f>'CO2-Schulbilanz'!AV6</f>
        <v>2062</v>
      </c>
    </row>
    <row r="7" spans="2:46" s="258" customFormat="1" ht="19.5" hidden="1" customHeight="1">
      <c r="B7" s="261" t="s">
        <v>279</v>
      </c>
      <c r="C7" s="262">
        <f>IF('CO2-Schulbilanz'!E8&gt;0, 'CO2-Schulbilanz'!E8,#N/A)</f>
        <v>147881.5326231801</v>
      </c>
      <c r="D7" s="262">
        <f>IF('CO2-Schulbilanz'!F8&gt;0, 'CO2-Schulbilanz'!F8,#N/A)</f>
        <v>133175.64432939945</v>
      </c>
      <c r="E7" s="262">
        <f>IF('CO2-Schulbilanz'!G8&gt;0, 'CO2-Schulbilanz'!G8,#N/A)</f>
        <v>130288.48767567566</v>
      </c>
      <c r="F7" s="262" t="e">
        <f>IF('CO2-Schulbilanz'!H8&gt;0, 'CO2-Schulbilanz'!H8,#N/A)</f>
        <v>#N/A</v>
      </c>
      <c r="G7" s="262" t="e">
        <f>IF('CO2-Schulbilanz'!I8&gt;0, 'CO2-Schulbilanz'!I8,#N/A)</f>
        <v>#N/A</v>
      </c>
      <c r="H7" s="262" t="e">
        <f>IF('CO2-Schulbilanz'!J8&gt;0, 'CO2-Schulbilanz'!J8,#N/A)</f>
        <v>#N/A</v>
      </c>
      <c r="I7" s="262" t="e">
        <f>IF('CO2-Schulbilanz'!K8&gt;0, 'CO2-Schulbilanz'!K8,#N/A)</f>
        <v>#N/A</v>
      </c>
      <c r="J7" s="262" t="e">
        <f>IF('CO2-Schulbilanz'!L8&gt;0, 'CO2-Schulbilanz'!L8,#N/A)</f>
        <v>#N/A</v>
      </c>
      <c r="K7" s="262" t="e">
        <f>IF('CO2-Schulbilanz'!M8&gt;0, 'CO2-Schulbilanz'!M8,#N/A)</f>
        <v>#N/A</v>
      </c>
      <c r="L7" s="262" t="e">
        <f>IF('CO2-Schulbilanz'!N8&gt;0, 'CO2-Schulbilanz'!N8,#N/A)</f>
        <v>#N/A</v>
      </c>
      <c r="M7" s="262" t="e">
        <f>IF('CO2-Schulbilanz'!O8&gt;0, 'CO2-Schulbilanz'!O8,#N/A)</f>
        <v>#N/A</v>
      </c>
      <c r="N7" s="262" t="e">
        <f>IF('CO2-Schulbilanz'!P8&gt;0, 'CO2-Schulbilanz'!P8,#N/A)</f>
        <v>#N/A</v>
      </c>
      <c r="O7" s="262" t="e">
        <f>IF('CO2-Schulbilanz'!Q8&gt;0, 'CO2-Schulbilanz'!Q8,#N/A)</f>
        <v>#N/A</v>
      </c>
      <c r="P7" s="262" t="e">
        <f>IF('CO2-Schulbilanz'!R8&gt;0, 'CO2-Schulbilanz'!R8,#N/A)</f>
        <v>#N/A</v>
      </c>
      <c r="Q7" s="262" t="e">
        <f>IF('CO2-Schulbilanz'!S8&gt;0, 'CO2-Schulbilanz'!S8,#N/A)</f>
        <v>#N/A</v>
      </c>
      <c r="R7" s="262" t="e">
        <f>IF('CO2-Schulbilanz'!T8&gt;0, 'CO2-Schulbilanz'!T8,#N/A)</f>
        <v>#N/A</v>
      </c>
      <c r="S7" s="262" t="e">
        <f>IF('CO2-Schulbilanz'!U8&gt;0, 'CO2-Schulbilanz'!U8,#N/A)</f>
        <v>#N/A</v>
      </c>
      <c r="T7" s="262" t="e">
        <f>IF('CO2-Schulbilanz'!V8&gt;0, 'CO2-Schulbilanz'!V8,#N/A)</f>
        <v>#N/A</v>
      </c>
      <c r="U7" s="262" t="e">
        <f>IF('CO2-Schulbilanz'!W8&gt;0, 'CO2-Schulbilanz'!W8,#N/A)</f>
        <v>#N/A</v>
      </c>
      <c r="V7" s="262" t="e">
        <f>IF('CO2-Schulbilanz'!X8&gt;0, 'CO2-Schulbilanz'!X8,#N/A)</f>
        <v>#N/A</v>
      </c>
      <c r="W7" s="262" t="e">
        <f>IF('CO2-Schulbilanz'!Y8&gt;0, 'CO2-Schulbilanz'!Y8,#N/A)</f>
        <v>#N/A</v>
      </c>
      <c r="X7" s="262" t="e">
        <f>IF('CO2-Schulbilanz'!Z8&gt;0, 'CO2-Schulbilanz'!Z8,#N/A)</f>
        <v>#N/A</v>
      </c>
      <c r="Y7" s="262" t="e">
        <f>IF('CO2-Schulbilanz'!AA8&gt;0, 'CO2-Schulbilanz'!AA8,#N/A)</f>
        <v>#N/A</v>
      </c>
      <c r="Z7" s="262" t="e">
        <f>IF('CO2-Schulbilanz'!AB8&gt;0, 'CO2-Schulbilanz'!AB8,#N/A)</f>
        <v>#N/A</v>
      </c>
      <c r="AA7" s="262" t="e">
        <f>IF('CO2-Schulbilanz'!AC8&gt;0, 'CO2-Schulbilanz'!AC8,#N/A)</f>
        <v>#N/A</v>
      </c>
      <c r="AB7" s="262" t="e">
        <f>IF('CO2-Schulbilanz'!AD8&gt;0, 'CO2-Schulbilanz'!AD8,#N/A)</f>
        <v>#N/A</v>
      </c>
      <c r="AC7" s="262" t="e">
        <f>IF('CO2-Schulbilanz'!AE8&gt;0, 'CO2-Schulbilanz'!AE8,#N/A)</f>
        <v>#N/A</v>
      </c>
      <c r="AD7" s="262" t="e">
        <f>IF('CO2-Schulbilanz'!AF8&gt;0, 'CO2-Schulbilanz'!AF8,#N/A)</f>
        <v>#N/A</v>
      </c>
      <c r="AE7" s="262" t="e">
        <f>IF('CO2-Schulbilanz'!AG8&gt;0, 'CO2-Schulbilanz'!AG8,#N/A)</f>
        <v>#N/A</v>
      </c>
      <c r="AF7" s="262" t="e">
        <f>IF('CO2-Schulbilanz'!AH8&gt;0, 'CO2-Schulbilanz'!AH8,#N/A)</f>
        <v>#N/A</v>
      </c>
      <c r="AG7" s="262" t="e">
        <f>IF('CO2-Schulbilanz'!AI8&gt;0, 'CO2-Schulbilanz'!AI8,#N/A)</f>
        <v>#N/A</v>
      </c>
      <c r="AH7" s="262" t="e">
        <f>IF('CO2-Schulbilanz'!AJ8&gt;0, 'CO2-Schulbilanz'!AJ8,#N/A)</f>
        <v>#N/A</v>
      </c>
      <c r="AI7" s="262" t="e">
        <f>IF('CO2-Schulbilanz'!AK8&gt;0, 'CO2-Schulbilanz'!AK8,#N/A)</f>
        <v>#N/A</v>
      </c>
      <c r="AJ7" s="262" t="e">
        <f>IF('CO2-Schulbilanz'!AL8&gt;0, 'CO2-Schulbilanz'!AL8,#N/A)</f>
        <v>#N/A</v>
      </c>
      <c r="AK7" s="262" t="e">
        <f>IF('CO2-Schulbilanz'!AM8&gt;0, 'CO2-Schulbilanz'!AM8,#N/A)</f>
        <v>#N/A</v>
      </c>
      <c r="AL7" s="262" t="e">
        <f>IF('CO2-Schulbilanz'!AN8&gt;0, 'CO2-Schulbilanz'!AN8,#N/A)</f>
        <v>#N/A</v>
      </c>
      <c r="AM7" s="262" t="e">
        <f>IF('CO2-Schulbilanz'!AO8&gt;0, 'CO2-Schulbilanz'!AO8,#N/A)</f>
        <v>#N/A</v>
      </c>
      <c r="AN7" s="262" t="e">
        <f>IF('CO2-Schulbilanz'!AP8&gt;0, 'CO2-Schulbilanz'!AP8,#N/A)</f>
        <v>#N/A</v>
      </c>
      <c r="AO7" s="262" t="e">
        <f>IF('CO2-Schulbilanz'!AQ8&gt;0, 'CO2-Schulbilanz'!AQ8,#N/A)</f>
        <v>#N/A</v>
      </c>
      <c r="AP7" s="262" t="e">
        <f>IF('CO2-Schulbilanz'!AR8&gt;0, 'CO2-Schulbilanz'!AR8,#N/A)</f>
        <v>#N/A</v>
      </c>
      <c r="AQ7" s="262" t="e">
        <f>IF('CO2-Schulbilanz'!AS8&gt;0, 'CO2-Schulbilanz'!AS8,#N/A)</f>
        <v>#N/A</v>
      </c>
      <c r="AR7" s="262" t="e">
        <f>IF('CO2-Schulbilanz'!AT8&gt;0, 'CO2-Schulbilanz'!AT8,#N/A)</f>
        <v>#N/A</v>
      </c>
      <c r="AS7" s="262" t="e">
        <f>IF('CO2-Schulbilanz'!AU8&gt;0, 'CO2-Schulbilanz'!AU8,#N/A)</f>
        <v>#N/A</v>
      </c>
      <c r="AT7" s="262" t="e">
        <f>IF('CO2-Schulbilanz'!AV8&gt;0, 'CO2-Schulbilanz'!AV8,#N/A)</f>
        <v>#N/A</v>
      </c>
    </row>
    <row r="8" spans="2:46" s="258" customFormat="1" ht="19.5" hidden="1" customHeight="1">
      <c r="B8" s="261" t="s">
        <v>280</v>
      </c>
      <c r="C8" s="263">
        <f t="shared" ref="C8:O8" si="0">IF(C6&gt;=$E3, $E4,IF(C6&gt;=$D3,$D4,IF(C6&gt;=$C3,$C4,0)))</f>
        <v>0</v>
      </c>
      <c r="D8" s="263">
        <f t="shared" si="0"/>
        <v>0</v>
      </c>
      <c r="E8" s="263">
        <f t="shared" si="0"/>
        <v>0</v>
      </c>
      <c r="F8" s="263">
        <f t="shared" si="0"/>
        <v>0</v>
      </c>
      <c r="G8" s="263">
        <f t="shared" si="0"/>
        <v>0</v>
      </c>
      <c r="H8" s="263">
        <f t="shared" si="0"/>
        <v>0</v>
      </c>
      <c r="I8" s="263">
        <f t="shared" si="0"/>
        <v>0</v>
      </c>
      <c r="J8" s="263">
        <f t="shared" si="0"/>
        <v>0</v>
      </c>
      <c r="K8" s="263">
        <f t="shared" si="0"/>
        <v>0</v>
      </c>
      <c r="L8" s="263">
        <f t="shared" si="0"/>
        <v>0</v>
      </c>
      <c r="M8" s="263">
        <f t="shared" si="0"/>
        <v>0</v>
      </c>
      <c r="N8" s="263">
        <f t="shared" si="0"/>
        <v>0</v>
      </c>
      <c r="O8" s="263">
        <f t="shared" si="0"/>
        <v>0</v>
      </c>
      <c r="P8" s="263">
        <f>IF(Q6&gt;=E3, E4,IF(Q6&gt;=D3,D4,IF(Q6&gt;=C3,C4,0)))</f>
        <v>0</v>
      </c>
      <c r="Q8" s="263">
        <f>HLOOKUP(ODD(Q6)-1,$E$3:$T$4,2)</f>
        <v>0</v>
      </c>
      <c r="R8" s="263">
        <f t="shared" ref="R8:AT8" si="1">HLOOKUP(ODD(R6)-1,$E$3:$T$4,2)</f>
        <v>0</v>
      </c>
      <c r="S8" s="263">
        <f t="shared" si="1"/>
        <v>0</v>
      </c>
      <c r="T8" s="263">
        <f t="shared" si="1"/>
        <v>0</v>
      </c>
      <c r="U8" s="263">
        <f t="shared" si="1"/>
        <v>0</v>
      </c>
      <c r="V8" s="263">
        <f t="shared" si="1"/>
        <v>0</v>
      </c>
      <c r="W8" s="263">
        <f t="shared" si="1"/>
        <v>0</v>
      </c>
      <c r="X8" s="263">
        <f t="shared" si="1"/>
        <v>0</v>
      </c>
      <c r="Y8" s="263">
        <f t="shared" si="1"/>
        <v>0</v>
      </c>
      <c r="Z8" s="263">
        <f t="shared" si="1"/>
        <v>0</v>
      </c>
      <c r="AA8" s="263">
        <f t="shared" si="1"/>
        <v>0</v>
      </c>
      <c r="AB8" s="263">
        <f t="shared" si="1"/>
        <v>0</v>
      </c>
      <c r="AC8" s="263">
        <f t="shared" si="1"/>
        <v>0</v>
      </c>
      <c r="AD8" s="263">
        <f t="shared" si="1"/>
        <v>0</v>
      </c>
      <c r="AE8" s="263">
        <f t="shared" si="1"/>
        <v>0</v>
      </c>
      <c r="AF8" s="263">
        <f t="shared" si="1"/>
        <v>0</v>
      </c>
      <c r="AG8" s="263">
        <f t="shared" si="1"/>
        <v>0</v>
      </c>
      <c r="AH8" s="263">
        <f t="shared" si="1"/>
        <v>0</v>
      </c>
      <c r="AI8" s="263">
        <f t="shared" si="1"/>
        <v>0</v>
      </c>
      <c r="AJ8" s="263">
        <f t="shared" si="1"/>
        <v>0</v>
      </c>
      <c r="AK8" s="263">
        <f t="shared" si="1"/>
        <v>0</v>
      </c>
      <c r="AL8" s="263">
        <f t="shared" si="1"/>
        <v>0</v>
      </c>
      <c r="AM8" s="263">
        <f t="shared" si="1"/>
        <v>0</v>
      </c>
      <c r="AN8" s="263">
        <f t="shared" si="1"/>
        <v>0</v>
      </c>
      <c r="AO8" s="263">
        <f t="shared" si="1"/>
        <v>0</v>
      </c>
      <c r="AP8" s="263">
        <f t="shared" si="1"/>
        <v>0</v>
      </c>
      <c r="AQ8" s="263">
        <f t="shared" si="1"/>
        <v>0</v>
      </c>
      <c r="AR8" s="263">
        <f t="shared" si="1"/>
        <v>0</v>
      </c>
      <c r="AS8" s="263">
        <f t="shared" si="1"/>
        <v>0</v>
      </c>
      <c r="AT8" s="263">
        <f t="shared" si="1"/>
        <v>0</v>
      </c>
    </row>
    <row r="9" spans="2:46" s="258" customFormat="1" ht="19.5" hidden="1" customHeight="1">
      <c r="B9" s="261" t="s">
        <v>281</v>
      </c>
      <c r="C9" s="263">
        <f>IF(C7,C7+C8,0)</f>
        <v>147881.5326231801</v>
      </c>
      <c r="D9" s="263">
        <f t="shared" ref="D9:P9" si="2">IF(D7,D7+D8,0)</f>
        <v>133175.64432939945</v>
      </c>
      <c r="E9" s="263">
        <f t="shared" si="2"/>
        <v>130288.48767567566</v>
      </c>
      <c r="F9" s="263" t="e">
        <f t="shared" si="2"/>
        <v>#N/A</v>
      </c>
      <c r="G9" s="263" t="e">
        <f t="shared" si="2"/>
        <v>#N/A</v>
      </c>
      <c r="H9" s="263" t="e">
        <f t="shared" si="2"/>
        <v>#N/A</v>
      </c>
      <c r="I9" s="263" t="e">
        <f t="shared" si="2"/>
        <v>#N/A</v>
      </c>
      <c r="J9" s="263" t="e">
        <f t="shared" si="2"/>
        <v>#N/A</v>
      </c>
      <c r="K9" s="263" t="e">
        <f t="shared" si="2"/>
        <v>#N/A</v>
      </c>
      <c r="L9" s="263" t="e">
        <f t="shared" si="2"/>
        <v>#N/A</v>
      </c>
      <c r="M9" s="263" t="e">
        <f t="shared" si="2"/>
        <v>#N/A</v>
      </c>
      <c r="N9" s="263" t="e">
        <f t="shared" si="2"/>
        <v>#N/A</v>
      </c>
      <c r="O9" s="263" t="e">
        <f t="shared" si="2"/>
        <v>#N/A</v>
      </c>
      <c r="P9" s="263" t="e">
        <f t="shared" si="2"/>
        <v>#N/A</v>
      </c>
      <c r="Q9" s="263" t="e">
        <f t="shared" ref="Q9:AK9" si="3">IF(Q7,Q7+Q8,0)</f>
        <v>#N/A</v>
      </c>
      <c r="R9" s="263" t="e">
        <f t="shared" si="3"/>
        <v>#N/A</v>
      </c>
      <c r="S9" s="263" t="e">
        <f t="shared" si="3"/>
        <v>#N/A</v>
      </c>
      <c r="T9" s="263" t="e">
        <f t="shared" si="3"/>
        <v>#N/A</v>
      </c>
      <c r="U9" s="263" t="e">
        <f t="shared" si="3"/>
        <v>#N/A</v>
      </c>
      <c r="V9" s="263" t="e">
        <f t="shared" si="3"/>
        <v>#N/A</v>
      </c>
      <c r="W9" s="263" t="e">
        <f t="shared" si="3"/>
        <v>#N/A</v>
      </c>
      <c r="X9" s="263" t="e">
        <f t="shared" si="3"/>
        <v>#N/A</v>
      </c>
      <c r="Y9" s="263" t="e">
        <f t="shared" si="3"/>
        <v>#N/A</v>
      </c>
      <c r="Z9" s="263" t="e">
        <f t="shared" si="3"/>
        <v>#N/A</v>
      </c>
      <c r="AA9" s="263" t="e">
        <f t="shared" si="3"/>
        <v>#N/A</v>
      </c>
      <c r="AB9" s="263" t="e">
        <f t="shared" si="3"/>
        <v>#N/A</v>
      </c>
      <c r="AC9" s="263" t="e">
        <f t="shared" si="3"/>
        <v>#N/A</v>
      </c>
      <c r="AD9" s="263" t="e">
        <f t="shared" si="3"/>
        <v>#N/A</v>
      </c>
      <c r="AE9" s="263" t="e">
        <f t="shared" si="3"/>
        <v>#N/A</v>
      </c>
      <c r="AF9" s="263" t="e">
        <f t="shared" si="3"/>
        <v>#N/A</v>
      </c>
      <c r="AG9" s="263" t="e">
        <f t="shared" si="3"/>
        <v>#N/A</v>
      </c>
      <c r="AH9" s="263" t="e">
        <f t="shared" si="3"/>
        <v>#N/A</v>
      </c>
      <c r="AI9" s="263" t="e">
        <f t="shared" si="3"/>
        <v>#N/A</v>
      </c>
      <c r="AJ9" s="263" t="e">
        <f t="shared" si="3"/>
        <v>#N/A</v>
      </c>
      <c r="AK9" s="263" t="e">
        <f t="shared" si="3"/>
        <v>#N/A</v>
      </c>
      <c r="AL9" s="263" t="e">
        <f t="shared" ref="AL9:AT9" si="4">IF(AL7,AL7+AL8,0)</f>
        <v>#N/A</v>
      </c>
      <c r="AM9" s="263" t="e">
        <f t="shared" si="4"/>
        <v>#N/A</v>
      </c>
      <c r="AN9" s="263" t="e">
        <f t="shared" si="4"/>
        <v>#N/A</v>
      </c>
      <c r="AO9" s="263" t="e">
        <f t="shared" si="4"/>
        <v>#N/A</v>
      </c>
      <c r="AP9" s="263" t="e">
        <f t="shared" si="4"/>
        <v>#N/A</v>
      </c>
      <c r="AQ9" s="263" t="e">
        <f t="shared" si="4"/>
        <v>#N/A</v>
      </c>
      <c r="AR9" s="263" t="e">
        <f t="shared" si="4"/>
        <v>#N/A</v>
      </c>
      <c r="AS9" s="263" t="e">
        <f t="shared" si="4"/>
        <v>#N/A</v>
      </c>
      <c r="AT9" s="263" t="e">
        <f t="shared" si="4"/>
        <v>#N/A</v>
      </c>
    </row>
  </sheetData>
  <pageMargins left="0.7" right="0.7" top="0.78740157500000008" bottom="0.78740157500000008" header="0.3" footer="0.3"/>
  <pageSetup paperSize="9" firstPageNumber="2147483648" orientation="portrait" horizontalDpi="0" verticalDpi="0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2:AU58"/>
  <sheetViews>
    <sheetView workbookViewId="0">
      <selection activeCell="B64" sqref="B64"/>
    </sheetView>
  </sheetViews>
  <sheetFormatPr baseColWidth="10" defaultColWidth="11.42578125" defaultRowHeight="12.75"/>
  <cols>
    <col min="1" max="1" width="4.7109375" style="102" bestFit="1" customWidth="1"/>
    <col min="2" max="2" width="25" style="102" bestFit="1" customWidth="1"/>
    <col min="3" max="3" width="24.28515625" style="102" bestFit="1" customWidth="1"/>
    <col min="4" max="4" width="10.5703125" style="102" bestFit="1" customWidth="1"/>
    <col min="5" max="17" width="9.28515625" style="102" bestFit="1" customWidth="1"/>
    <col min="18" max="47" width="8.85546875" style="102" bestFit="1" customWidth="1"/>
    <col min="48" max="48" width="11.42578125" style="102" bestFit="1"/>
    <col min="49" max="16384" width="11.42578125" style="102"/>
  </cols>
  <sheetData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spans="1:47" ht="15.75" customHeight="1"/>
    <row r="18" spans="1:47" ht="15.75" customHeight="1"/>
    <row r="19" spans="1:47" ht="15.75" customHeight="1"/>
    <row r="20" spans="1:47" ht="15.75" customHeight="1"/>
    <row r="21" spans="1:47" ht="15.75" customHeight="1"/>
    <row r="22" spans="1:47" ht="15.75" customHeight="1"/>
    <row r="23" spans="1:47" ht="15.75" customHeight="1"/>
    <row r="24" spans="1:47" ht="15.75" customHeight="1"/>
    <row r="25" spans="1:47" ht="15.75" customHeight="1"/>
    <row r="26" spans="1:47" ht="15.75" customHeight="1">
      <c r="G26" s="102" t="s">
        <v>43</v>
      </c>
      <c r="H26" s="102" t="s">
        <v>43</v>
      </c>
      <c r="I26" s="102" t="s">
        <v>43</v>
      </c>
    </row>
    <row r="27" spans="1:47" ht="15.75" customHeight="1"/>
    <row r="28" spans="1:47">
      <c r="D28" s="264"/>
    </row>
    <row r="29" spans="1:47">
      <c r="B29" s="265" t="s">
        <v>282</v>
      </c>
      <c r="C29" s="260" t="s">
        <v>283</v>
      </c>
      <c r="D29" s="266">
        <f>Energieverbräuche!D3</f>
        <v>2019</v>
      </c>
      <c r="E29" s="266">
        <f>Energieverbräuche!E3</f>
        <v>2020</v>
      </c>
      <c r="F29" s="266">
        <f>Energieverbräuche!F3</f>
        <v>2021</v>
      </c>
      <c r="G29" s="266">
        <f>Energieverbräuche!G3</f>
        <v>2022</v>
      </c>
      <c r="H29" s="266">
        <f>Energieverbräuche!H3</f>
        <v>2023</v>
      </c>
      <c r="I29" s="266">
        <f>Energieverbräuche!I3</f>
        <v>2024</v>
      </c>
      <c r="J29" s="266">
        <f>Energieverbräuche!J3</f>
        <v>2025</v>
      </c>
      <c r="K29" s="266">
        <f>Energieverbräuche!K3</f>
        <v>2026</v>
      </c>
      <c r="L29" s="266">
        <f>Energieverbräuche!L3</f>
        <v>2027</v>
      </c>
      <c r="M29" s="266">
        <f>Energieverbräuche!M3</f>
        <v>2028</v>
      </c>
      <c r="N29" s="266">
        <f>Energieverbräuche!N3</f>
        <v>2029</v>
      </c>
      <c r="O29" s="266">
        <f>Energieverbräuche!O3</f>
        <v>2030</v>
      </c>
      <c r="P29" s="266">
        <f>Energieverbräuche!P3</f>
        <v>2031</v>
      </c>
      <c r="Q29" s="266">
        <f>Energieverbräuche!Q3</f>
        <v>2032</v>
      </c>
      <c r="R29" s="266">
        <f>Energieverbräuche!R3</f>
        <v>2033</v>
      </c>
      <c r="S29" s="266">
        <f>Energieverbräuche!S3</f>
        <v>2034</v>
      </c>
      <c r="T29" s="266">
        <f>Energieverbräuche!T3</f>
        <v>2035</v>
      </c>
      <c r="U29" s="266">
        <f>Energieverbräuche!U3</f>
        <v>2036</v>
      </c>
      <c r="V29" s="266">
        <f>Energieverbräuche!V3</f>
        <v>2037</v>
      </c>
      <c r="W29" s="266">
        <f>Energieverbräuche!W3</f>
        <v>2038</v>
      </c>
      <c r="X29" s="266">
        <f>Energieverbräuche!X3</f>
        <v>2039</v>
      </c>
      <c r="Y29" s="266">
        <f>Energieverbräuche!Y3</f>
        <v>2040</v>
      </c>
      <c r="Z29" s="266">
        <f>Energieverbräuche!Z3</f>
        <v>2041</v>
      </c>
      <c r="AA29" s="266">
        <f>Energieverbräuche!AA3</f>
        <v>2042</v>
      </c>
      <c r="AB29" s="266">
        <f>Energieverbräuche!AB3</f>
        <v>2043</v>
      </c>
      <c r="AC29" s="266">
        <f>Energieverbräuche!AC3</f>
        <v>2044</v>
      </c>
      <c r="AD29" s="266">
        <f>Energieverbräuche!AD3</f>
        <v>2045</v>
      </c>
      <c r="AE29" s="266">
        <f>Energieverbräuche!AE3</f>
        <v>2046</v>
      </c>
      <c r="AF29" s="266">
        <f>Energieverbräuche!AF3</f>
        <v>2047</v>
      </c>
      <c r="AG29" s="266">
        <f>Energieverbräuche!AG3</f>
        <v>2048</v>
      </c>
      <c r="AH29" s="266">
        <f>Energieverbräuche!AH3</f>
        <v>2049</v>
      </c>
      <c r="AI29" s="266">
        <f>Energieverbräuche!AI3</f>
        <v>2050</v>
      </c>
      <c r="AJ29" s="266">
        <f>Energieverbräuche!AJ3</f>
        <v>2051</v>
      </c>
      <c r="AK29" s="266">
        <f>Energieverbräuche!AK3</f>
        <v>2052</v>
      </c>
      <c r="AL29" s="266">
        <f>Energieverbräuche!AL3</f>
        <v>2053</v>
      </c>
      <c r="AM29" s="266">
        <f>Energieverbräuche!AM3</f>
        <v>2054</v>
      </c>
      <c r="AN29" s="266">
        <f>Energieverbräuche!AN3</f>
        <v>2055</v>
      </c>
      <c r="AO29" s="266">
        <f>Energieverbräuche!AO3</f>
        <v>2056</v>
      </c>
      <c r="AP29" s="266">
        <f>Energieverbräuche!AP3</f>
        <v>2057</v>
      </c>
      <c r="AQ29" s="266">
        <f>Energieverbräuche!AQ3</f>
        <v>2058</v>
      </c>
      <c r="AR29" s="266">
        <f>Energieverbräuche!AR3</f>
        <v>2059</v>
      </c>
      <c r="AS29" s="266">
        <f>Energieverbräuche!AS3</f>
        <v>2060</v>
      </c>
      <c r="AT29" s="266">
        <f>Energieverbräuche!AT3</f>
        <v>2061</v>
      </c>
      <c r="AU29" s="266">
        <f>Energieverbräuche!AU3</f>
        <v>2062</v>
      </c>
    </row>
    <row r="30" spans="1:47" hidden="1">
      <c r="B30" s="267" t="s">
        <v>284</v>
      </c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7"/>
      <c r="AR30" s="267"/>
      <c r="AS30" s="267"/>
      <c r="AT30" s="267"/>
      <c r="AU30" s="267"/>
    </row>
    <row r="31" spans="1:47" s="258" customFormat="1" ht="16.5" hidden="1" customHeight="1">
      <c r="B31" s="268" t="s">
        <v>285</v>
      </c>
      <c r="C31" s="269"/>
      <c r="D31" s="270">
        <f>'CO2-Schulbilanz'!E18+'CO2-Schulbilanz'!E19</f>
        <v>33665.530811180121</v>
      </c>
      <c r="E31" s="270">
        <f>'CO2-Schulbilanz'!F18+'CO2-Schulbilanz'!F19</f>
        <v>33585.070643799474</v>
      </c>
      <c r="F31" s="270">
        <f>'CO2-Schulbilanz'!G18+'CO2-Schulbilanz'!G19</f>
        <v>34295.765675675677</v>
      </c>
      <c r="G31" s="270">
        <f>'CO2-Schulbilanz'!H18+'CO2-Schulbilanz'!H19</f>
        <v>0</v>
      </c>
      <c r="H31" s="270">
        <f>'CO2-Schulbilanz'!I18+'CO2-Schulbilanz'!I19</f>
        <v>0</v>
      </c>
      <c r="I31" s="270">
        <f>'CO2-Schulbilanz'!J18+'CO2-Schulbilanz'!J19</f>
        <v>0</v>
      </c>
      <c r="J31" s="270">
        <f>'CO2-Schulbilanz'!K18+'CO2-Schulbilanz'!K19</f>
        <v>0</v>
      </c>
      <c r="K31" s="270">
        <f>'CO2-Schulbilanz'!L18+'CO2-Schulbilanz'!L19</f>
        <v>0</v>
      </c>
      <c r="L31" s="270">
        <f>'CO2-Schulbilanz'!M18+'CO2-Schulbilanz'!M19</f>
        <v>0</v>
      </c>
      <c r="M31" s="270">
        <f>'CO2-Schulbilanz'!N18+'CO2-Schulbilanz'!N19</f>
        <v>0</v>
      </c>
      <c r="N31" s="270">
        <f>'CO2-Schulbilanz'!O18+'CO2-Schulbilanz'!O19</f>
        <v>0</v>
      </c>
      <c r="O31" s="270">
        <f>'CO2-Schulbilanz'!P18+'CO2-Schulbilanz'!P19</f>
        <v>0</v>
      </c>
      <c r="P31" s="270">
        <f>'CO2-Schulbilanz'!Q18+'CO2-Schulbilanz'!Q19</f>
        <v>0</v>
      </c>
      <c r="Q31" s="270">
        <f>'CO2-Schulbilanz'!R18+'CO2-Schulbilanz'!R19</f>
        <v>0</v>
      </c>
      <c r="R31" s="270">
        <f>'CO2-Schulbilanz'!S18+'CO2-Schulbilanz'!S19</f>
        <v>0</v>
      </c>
      <c r="S31" s="270">
        <f>'CO2-Schulbilanz'!T18+'CO2-Schulbilanz'!T19</f>
        <v>0</v>
      </c>
      <c r="T31" s="270">
        <f>'CO2-Schulbilanz'!U18+'CO2-Schulbilanz'!U19</f>
        <v>0</v>
      </c>
      <c r="U31" s="270">
        <f>'CO2-Schulbilanz'!V18+'CO2-Schulbilanz'!V19</f>
        <v>0</v>
      </c>
      <c r="V31" s="270">
        <f>'CO2-Schulbilanz'!W18+'CO2-Schulbilanz'!W19</f>
        <v>0</v>
      </c>
      <c r="W31" s="270">
        <f>'CO2-Schulbilanz'!X18+'CO2-Schulbilanz'!X19</f>
        <v>0</v>
      </c>
      <c r="X31" s="270">
        <f>'CO2-Schulbilanz'!Y18+'CO2-Schulbilanz'!Y19</f>
        <v>0</v>
      </c>
      <c r="Y31" s="270">
        <f>'CO2-Schulbilanz'!Z18+'CO2-Schulbilanz'!Z19</f>
        <v>0</v>
      </c>
      <c r="Z31" s="270">
        <f>'CO2-Schulbilanz'!AA18+'CO2-Schulbilanz'!AA19</f>
        <v>0</v>
      </c>
      <c r="AA31" s="270">
        <f>'CO2-Schulbilanz'!AB18+'CO2-Schulbilanz'!AB19</f>
        <v>0</v>
      </c>
      <c r="AB31" s="270">
        <f>'CO2-Schulbilanz'!AC18+'CO2-Schulbilanz'!AC19</f>
        <v>0</v>
      </c>
      <c r="AC31" s="270">
        <f>'CO2-Schulbilanz'!AD18+'CO2-Schulbilanz'!AD19</f>
        <v>0</v>
      </c>
      <c r="AD31" s="270">
        <f>'CO2-Schulbilanz'!AE18+'CO2-Schulbilanz'!AE19</f>
        <v>0</v>
      </c>
      <c r="AE31" s="270">
        <f>'CO2-Schulbilanz'!AF18+'CO2-Schulbilanz'!AF19</f>
        <v>0</v>
      </c>
      <c r="AF31" s="270">
        <f>'CO2-Schulbilanz'!AG18+'CO2-Schulbilanz'!AG19</f>
        <v>0</v>
      </c>
      <c r="AG31" s="270">
        <f>'CO2-Schulbilanz'!AH18+'CO2-Schulbilanz'!AH19</f>
        <v>0</v>
      </c>
      <c r="AH31" s="270">
        <f>'CO2-Schulbilanz'!AI18+'CO2-Schulbilanz'!AI19</f>
        <v>0</v>
      </c>
      <c r="AI31" s="270">
        <f>'CO2-Schulbilanz'!AJ18+'CO2-Schulbilanz'!AJ19</f>
        <v>0</v>
      </c>
      <c r="AJ31" s="270">
        <f>'CO2-Schulbilanz'!AK18+'CO2-Schulbilanz'!AK19</f>
        <v>0</v>
      </c>
      <c r="AK31" s="270">
        <f>'CO2-Schulbilanz'!AL18+'CO2-Schulbilanz'!AL19</f>
        <v>0</v>
      </c>
      <c r="AL31" s="270">
        <f>'CO2-Schulbilanz'!AM18+'CO2-Schulbilanz'!AM19</f>
        <v>0</v>
      </c>
      <c r="AM31" s="270">
        <f>'CO2-Schulbilanz'!AN18+'CO2-Schulbilanz'!AN19</f>
        <v>0</v>
      </c>
      <c r="AN31" s="270">
        <f>'CO2-Schulbilanz'!AO18+'CO2-Schulbilanz'!AO19</f>
        <v>0</v>
      </c>
      <c r="AO31" s="270">
        <f>'CO2-Schulbilanz'!AP18+'CO2-Schulbilanz'!AP19</f>
        <v>0</v>
      </c>
      <c r="AP31" s="270">
        <f>'CO2-Schulbilanz'!AQ18+'CO2-Schulbilanz'!AQ19</f>
        <v>0</v>
      </c>
      <c r="AQ31" s="270">
        <f>'CO2-Schulbilanz'!AR18+'CO2-Schulbilanz'!AR19</f>
        <v>0</v>
      </c>
      <c r="AR31" s="270">
        <f>'CO2-Schulbilanz'!AS18+'CO2-Schulbilanz'!AS19</f>
        <v>0</v>
      </c>
      <c r="AS31" s="270">
        <f>'CO2-Schulbilanz'!AT18+'CO2-Schulbilanz'!AT19</f>
        <v>0</v>
      </c>
      <c r="AT31" s="270">
        <f>'CO2-Schulbilanz'!AU18+'CO2-Schulbilanz'!AU19</f>
        <v>0</v>
      </c>
      <c r="AU31" s="270">
        <f>'CO2-Schulbilanz'!AV18+'CO2-Schulbilanz'!AV19</f>
        <v>0</v>
      </c>
    </row>
    <row r="32" spans="1:47" s="258" customFormat="1" ht="16.5" customHeight="1">
      <c r="A32" s="271" t="s">
        <v>286</v>
      </c>
      <c r="B32" s="268" t="s">
        <v>287</v>
      </c>
      <c r="C32" s="268" t="s">
        <v>288</v>
      </c>
      <c r="D32" s="272">
        <v>88.4</v>
      </c>
      <c r="E32" s="272">
        <v>84.7</v>
      </c>
      <c r="F32" s="272">
        <v>83</v>
      </c>
      <c r="G32" s="272">
        <v>82.6</v>
      </c>
      <c r="H32" s="273">
        <f t="shared" ref="H32:Q32" si="0">HLOOKUP(H29,$D$53:$AU$54,2,FALSE)</f>
        <v>100</v>
      </c>
      <c r="I32" s="273">
        <f t="shared" si="0"/>
        <v>100</v>
      </c>
      <c r="J32" s="273">
        <f t="shared" si="0"/>
        <v>100</v>
      </c>
      <c r="K32" s="273">
        <f t="shared" si="0"/>
        <v>100</v>
      </c>
      <c r="L32" s="273">
        <f t="shared" si="0"/>
        <v>100</v>
      </c>
      <c r="M32" s="274">
        <v>100</v>
      </c>
      <c r="N32" s="274">
        <f t="shared" si="0"/>
        <v>100</v>
      </c>
      <c r="O32" s="274">
        <f t="shared" si="0"/>
        <v>100</v>
      </c>
      <c r="P32" s="274">
        <f t="shared" si="0"/>
        <v>100</v>
      </c>
      <c r="Q32" s="274">
        <f t="shared" si="0"/>
        <v>100</v>
      </c>
      <c r="R32" s="274">
        <f t="shared" ref="R32:AS32" si="1">HLOOKUP(R29,$D$53:$AU$54,2,FALSE)</f>
        <v>100</v>
      </c>
      <c r="S32" s="274">
        <f t="shared" si="1"/>
        <v>100</v>
      </c>
      <c r="T32" s="274">
        <f t="shared" si="1"/>
        <v>100</v>
      </c>
      <c r="U32" s="274">
        <f t="shared" si="1"/>
        <v>100</v>
      </c>
      <c r="V32" s="274">
        <f t="shared" si="1"/>
        <v>100</v>
      </c>
      <c r="W32" s="274">
        <f t="shared" si="1"/>
        <v>100</v>
      </c>
      <c r="X32" s="274">
        <f t="shared" si="1"/>
        <v>100</v>
      </c>
      <c r="Y32" s="274">
        <f t="shared" si="1"/>
        <v>100</v>
      </c>
      <c r="Z32" s="274">
        <f t="shared" si="1"/>
        <v>100</v>
      </c>
      <c r="AA32" s="274">
        <f t="shared" si="1"/>
        <v>100</v>
      </c>
      <c r="AB32" s="274">
        <f t="shared" si="1"/>
        <v>100</v>
      </c>
      <c r="AC32" s="274">
        <f t="shared" si="1"/>
        <v>100</v>
      </c>
      <c r="AD32" s="274">
        <f t="shared" si="1"/>
        <v>100</v>
      </c>
      <c r="AE32" s="274">
        <f t="shared" si="1"/>
        <v>100</v>
      </c>
      <c r="AF32" s="274">
        <f t="shared" si="1"/>
        <v>100</v>
      </c>
      <c r="AG32" s="274">
        <f t="shared" si="1"/>
        <v>100</v>
      </c>
      <c r="AH32" s="274">
        <f t="shared" si="1"/>
        <v>100</v>
      </c>
      <c r="AI32" s="274">
        <f t="shared" si="1"/>
        <v>100</v>
      </c>
      <c r="AJ32" s="274" t="e">
        <f t="shared" si="1"/>
        <v>#N/A</v>
      </c>
      <c r="AK32" s="274" t="e">
        <f t="shared" si="1"/>
        <v>#N/A</v>
      </c>
      <c r="AL32" s="274" t="e">
        <f t="shared" si="1"/>
        <v>#N/A</v>
      </c>
      <c r="AM32" s="274" t="e">
        <f t="shared" si="1"/>
        <v>#N/A</v>
      </c>
      <c r="AN32" s="274" t="e">
        <f t="shared" si="1"/>
        <v>#N/A</v>
      </c>
      <c r="AO32" s="274" t="e">
        <f t="shared" si="1"/>
        <v>#N/A</v>
      </c>
      <c r="AP32" s="274" t="e">
        <f t="shared" si="1"/>
        <v>#N/A</v>
      </c>
      <c r="AQ32" s="274" t="e">
        <f t="shared" si="1"/>
        <v>#N/A</v>
      </c>
      <c r="AR32" s="274" t="e">
        <f t="shared" si="1"/>
        <v>#N/A</v>
      </c>
      <c r="AS32" s="274" t="e">
        <f t="shared" si="1"/>
        <v>#N/A</v>
      </c>
      <c r="AT32" s="274" t="e">
        <f t="shared" ref="AT32:AU32" si="2">HLOOKUP(AT29,$D$53:$AU$54,2,FALSE)</f>
        <v>#N/A</v>
      </c>
      <c r="AU32" s="274" t="e">
        <f t="shared" si="2"/>
        <v>#N/A</v>
      </c>
    </row>
    <row r="33" spans="1:47" s="258" customFormat="1" ht="16.5" hidden="1" customHeight="1">
      <c r="B33" s="268" t="s">
        <v>289</v>
      </c>
      <c r="C33" s="269"/>
      <c r="D33" s="270">
        <f t="shared" ref="D33:Q33" si="3">D31/D32*100</f>
        <v>38083.179650656239</v>
      </c>
      <c r="E33" s="270">
        <f t="shared" si="3"/>
        <v>39651.795329161127</v>
      </c>
      <c r="F33" s="270">
        <f t="shared" si="3"/>
        <v>41320.199609247808</v>
      </c>
      <c r="G33" s="270">
        <f t="shared" si="3"/>
        <v>0</v>
      </c>
      <c r="H33" s="270">
        <f t="shared" si="3"/>
        <v>0</v>
      </c>
      <c r="I33" s="270">
        <f t="shared" si="3"/>
        <v>0</v>
      </c>
      <c r="J33" s="270">
        <f t="shared" si="3"/>
        <v>0</v>
      </c>
      <c r="K33" s="275">
        <f t="shared" si="3"/>
        <v>0</v>
      </c>
      <c r="L33" s="275">
        <f t="shared" si="3"/>
        <v>0</v>
      </c>
      <c r="M33" s="275">
        <f t="shared" si="3"/>
        <v>0</v>
      </c>
      <c r="N33" s="275">
        <f t="shared" si="3"/>
        <v>0</v>
      </c>
      <c r="O33" s="275">
        <f t="shared" si="3"/>
        <v>0</v>
      </c>
      <c r="P33" s="275">
        <f t="shared" si="3"/>
        <v>0</v>
      </c>
      <c r="Q33" s="275">
        <f t="shared" si="3"/>
        <v>0</v>
      </c>
      <c r="R33" s="275">
        <f t="shared" ref="R33:AS33" si="4">R31/R32*100</f>
        <v>0</v>
      </c>
      <c r="S33" s="275">
        <f t="shared" si="4"/>
        <v>0</v>
      </c>
      <c r="T33" s="275">
        <f t="shared" si="4"/>
        <v>0</v>
      </c>
      <c r="U33" s="275">
        <f t="shared" si="4"/>
        <v>0</v>
      </c>
      <c r="V33" s="275">
        <f t="shared" si="4"/>
        <v>0</v>
      </c>
      <c r="W33" s="275">
        <f t="shared" si="4"/>
        <v>0</v>
      </c>
      <c r="X33" s="275">
        <f t="shared" si="4"/>
        <v>0</v>
      </c>
      <c r="Y33" s="275">
        <f t="shared" si="4"/>
        <v>0</v>
      </c>
      <c r="Z33" s="275">
        <f t="shared" si="4"/>
        <v>0</v>
      </c>
      <c r="AA33" s="275">
        <f t="shared" si="4"/>
        <v>0</v>
      </c>
      <c r="AB33" s="275">
        <f t="shared" si="4"/>
        <v>0</v>
      </c>
      <c r="AC33" s="275">
        <f t="shared" si="4"/>
        <v>0</v>
      </c>
      <c r="AD33" s="275">
        <f t="shared" si="4"/>
        <v>0</v>
      </c>
      <c r="AE33" s="275">
        <f t="shared" si="4"/>
        <v>0</v>
      </c>
      <c r="AF33" s="275">
        <f t="shared" si="4"/>
        <v>0</v>
      </c>
      <c r="AG33" s="275">
        <f t="shared" si="4"/>
        <v>0</v>
      </c>
      <c r="AH33" s="275">
        <f t="shared" si="4"/>
        <v>0</v>
      </c>
      <c r="AI33" s="275">
        <f t="shared" si="4"/>
        <v>0</v>
      </c>
      <c r="AJ33" s="275" t="e">
        <f t="shared" si="4"/>
        <v>#N/A</v>
      </c>
      <c r="AK33" s="275" t="e">
        <f t="shared" si="4"/>
        <v>#N/A</v>
      </c>
      <c r="AL33" s="275" t="e">
        <f t="shared" si="4"/>
        <v>#N/A</v>
      </c>
      <c r="AM33" s="275" t="e">
        <f t="shared" si="4"/>
        <v>#N/A</v>
      </c>
      <c r="AN33" s="275" t="e">
        <f t="shared" si="4"/>
        <v>#N/A</v>
      </c>
      <c r="AO33" s="275" t="e">
        <f t="shared" si="4"/>
        <v>#N/A</v>
      </c>
      <c r="AP33" s="275" t="e">
        <f t="shared" si="4"/>
        <v>#N/A</v>
      </c>
      <c r="AQ33" s="275" t="e">
        <f t="shared" si="4"/>
        <v>#N/A</v>
      </c>
      <c r="AR33" s="275" t="e">
        <f t="shared" si="4"/>
        <v>#N/A</v>
      </c>
      <c r="AS33" s="275" t="e">
        <f t="shared" si="4"/>
        <v>#N/A</v>
      </c>
      <c r="AT33" s="275" t="e">
        <f t="shared" ref="AT33:AU33" si="5">AT31/AT32*100</f>
        <v>#N/A</v>
      </c>
      <c r="AU33" s="275" t="e">
        <f t="shared" si="5"/>
        <v>#N/A</v>
      </c>
    </row>
    <row r="34" spans="1:47" s="258" customFormat="1" ht="6.75" hidden="1" customHeight="1">
      <c r="B34" s="276"/>
      <c r="C34" s="276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  <c r="AP34" s="277"/>
      <c r="AQ34" s="277"/>
      <c r="AR34" s="277"/>
      <c r="AS34" s="277"/>
      <c r="AT34" s="277"/>
      <c r="AU34" s="277"/>
    </row>
    <row r="35" spans="1:47" s="258" customFormat="1" ht="16.5" hidden="1" customHeight="1">
      <c r="B35" s="268" t="s">
        <v>290</v>
      </c>
      <c r="C35" s="269"/>
      <c r="D35" s="278">
        <f>D43*20</f>
        <v>800</v>
      </c>
      <c r="E35" s="278">
        <f t="shared" ref="E35:Q35" si="6">E43*20</f>
        <v>800</v>
      </c>
      <c r="F35" s="278">
        <f t="shared" si="6"/>
        <v>800</v>
      </c>
      <c r="G35" s="278">
        <f t="shared" si="6"/>
        <v>800</v>
      </c>
      <c r="H35" s="278">
        <f t="shared" si="6"/>
        <v>800</v>
      </c>
      <c r="I35" s="278">
        <f t="shared" si="6"/>
        <v>800</v>
      </c>
      <c r="J35" s="278">
        <f t="shared" si="6"/>
        <v>800</v>
      </c>
      <c r="K35" s="279">
        <f t="shared" si="6"/>
        <v>800</v>
      </c>
      <c r="L35" s="279">
        <f t="shared" si="6"/>
        <v>800</v>
      </c>
      <c r="M35" s="279">
        <f t="shared" si="6"/>
        <v>800</v>
      </c>
      <c r="N35" s="279">
        <f t="shared" si="6"/>
        <v>800</v>
      </c>
      <c r="O35" s="279">
        <f t="shared" si="6"/>
        <v>800</v>
      </c>
      <c r="P35" s="279">
        <f t="shared" si="6"/>
        <v>800</v>
      </c>
      <c r="Q35" s="279">
        <f t="shared" si="6"/>
        <v>800</v>
      </c>
      <c r="R35" s="279">
        <f t="shared" ref="R35:AS35" si="7">R43*20</f>
        <v>800</v>
      </c>
      <c r="S35" s="279">
        <f t="shared" si="7"/>
        <v>800</v>
      </c>
      <c r="T35" s="279">
        <f t="shared" si="7"/>
        <v>800</v>
      </c>
      <c r="U35" s="279">
        <f t="shared" si="7"/>
        <v>800</v>
      </c>
      <c r="V35" s="279">
        <f t="shared" si="7"/>
        <v>800</v>
      </c>
      <c r="W35" s="279">
        <f t="shared" si="7"/>
        <v>800</v>
      </c>
      <c r="X35" s="279">
        <f t="shared" si="7"/>
        <v>800</v>
      </c>
      <c r="Y35" s="279">
        <f t="shared" si="7"/>
        <v>800</v>
      </c>
      <c r="Z35" s="279">
        <f t="shared" si="7"/>
        <v>800</v>
      </c>
      <c r="AA35" s="279">
        <f t="shared" si="7"/>
        <v>800</v>
      </c>
      <c r="AB35" s="279">
        <f t="shared" si="7"/>
        <v>800</v>
      </c>
      <c r="AC35" s="279">
        <f t="shared" si="7"/>
        <v>800</v>
      </c>
      <c r="AD35" s="279">
        <f t="shared" si="7"/>
        <v>800</v>
      </c>
      <c r="AE35" s="279">
        <f t="shared" si="7"/>
        <v>800</v>
      </c>
      <c r="AF35" s="279">
        <f t="shared" si="7"/>
        <v>800</v>
      </c>
      <c r="AG35" s="279">
        <f t="shared" si="7"/>
        <v>800</v>
      </c>
      <c r="AH35" s="279">
        <f t="shared" si="7"/>
        <v>800</v>
      </c>
      <c r="AI35" s="279">
        <f t="shared" si="7"/>
        <v>800</v>
      </c>
      <c r="AJ35" s="279">
        <f t="shared" si="7"/>
        <v>800</v>
      </c>
      <c r="AK35" s="279">
        <f t="shared" si="7"/>
        <v>800</v>
      </c>
      <c r="AL35" s="279">
        <f t="shared" si="7"/>
        <v>800</v>
      </c>
      <c r="AM35" s="279">
        <f t="shared" si="7"/>
        <v>800</v>
      </c>
      <c r="AN35" s="279">
        <f t="shared" si="7"/>
        <v>800</v>
      </c>
      <c r="AO35" s="279">
        <f t="shared" si="7"/>
        <v>800</v>
      </c>
      <c r="AP35" s="279">
        <f t="shared" si="7"/>
        <v>800</v>
      </c>
      <c r="AQ35" s="279">
        <f t="shared" si="7"/>
        <v>800</v>
      </c>
      <c r="AR35" s="279">
        <f t="shared" si="7"/>
        <v>800</v>
      </c>
      <c r="AS35" s="279">
        <f t="shared" si="7"/>
        <v>800</v>
      </c>
      <c r="AT35" s="279">
        <f t="shared" ref="AT35:AU35" si="8">AT43*20</f>
        <v>800</v>
      </c>
      <c r="AU35" s="279">
        <f t="shared" si="8"/>
        <v>800</v>
      </c>
    </row>
    <row r="36" spans="1:47" s="280" customFormat="1" ht="6" hidden="1" customHeight="1">
      <c r="B36" s="281"/>
      <c r="C36" s="276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  <c r="AP36" s="279"/>
      <c r="AQ36" s="279"/>
      <c r="AR36" s="279"/>
      <c r="AS36" s="279"/>
      <c r="AT36" s="279"/>
      <c r="AU36" s="279"/>
    </row>
    <row r="37" spans="1:47" s="258" customFormat="1" ht="16.5" hidden="1" customHeight="1">
      <c r="B37" s="268" t="s">
        <v>291</v>
      </c>
      <c r="C37" s="269"/>
      <c r="D37" s="273">
        <f t="shared" ref="D37:Q37" si="9">D33/D35</f>
        <v>47.6039745633203</v>
      </c>
      <c r="E37" s="273">
        <f t="shared" si="9"/>
        <v>49.564744161451408</v>
      </c>
      <c r="F37" s="273">
        <f t="shared" si="9"/>
        <v>51.650249511559757</v>
      </c>
      <c r="G37" s="273">
        <f t="shared" si="9"/>
        <v>0</v>
      </c>
      <c r="H37" s="273">
        <f t="shared" si="9"/>
        <v>0</v>
      </c>
      <c r="I37" s="273">
        <f t="shared" si="9"/>
        <v>0</v>
      </c>
      <c r="J37" s="273">
        <f t="shared" si="9"/>
        <v>0</v>
      </c>
      <c r="K37" s="274">
        <f t="shared" si="9"/>
        <v>0</v>
      </c>
      <c r="L37" s="274">
        <f t="shared" si="9"/>
        <v>0</v>
      </c>
      <c r="M37" s="274">
        <f t="shared" si="9"/>
        <v>0</v>
      </c>
      <c r="N37" s="274">
        <f t="shared" si="9"/>
        <v>0</v>
      </c>
      <c r="O37" s="274">
        <f t="shared" si="9"/>
        <v>0</v>
      </c>
      <c r="P37" s="274">
        <f t="shared" si="9"/>
        <v>0</v>
      </c>
      <c r="Q37" s="274">
        <f t="shared" si="9"/>
        <v>0</v>
      </c>
      <c r="R37" s="274">
        <f t="shared" ref="R37:AS37" si="10">R33/R35</f>
        <v>0</v>
      </c>
      <c r="S37" s="274">
        <f t="shared" si="10"/>
        <v>0</v>
      </c>
      <c r="T37" s="274">
        <f t="shared" si="10"/>
        <v>0</v>
      </c>
      <c r="U37" s="274">
        <f t="shared" si="10"/>
        <v>0</v>
      </c>
      <c r="V37" s="274">
        <f t="shared" si="10"/>
        <v>0</v>
      </c>
      <c r="W37" s="274">
        <f t="shared" si="10"/>
        <v>0</v>
      </c>
      <c r="X37" s="274">
        <f t="shared" si="10"/>
        <v>0</v>
      </c>
      <c r="Y37" s="274">
        <f t="shared" si="10"/>
        <v>0</v>
      </c>
      <c r="Z37" s="274">
        <f t="shared" si="10"/>
        <v>0</v>
      </c>
      <c r="AA37" s="274">
        <f t="shared" si="10"/>
        <v>0</v>
      </c>
      <c r="AB37" s="274">
        <f t="shared" si="10"/>
        <v>0</v>
      </c>
      <c r="AC37" s="274">
        <f t="shared" si="10"/>
        <v>0</v>
      </c>
      <c r="AD37" s="274">
        <f t="shared" si="10"/>
        <v>0</v>
      </c>
      <c r="AE37" s="274">
        <f t="shared" si="10"/>
        <v>0</v>
      </c>
      <c r="AF37" s="274">
        <f t="shared" si="10"/>
        <v>0</v>
      </c>
      <c r="AG37" s="274">
        <f t="shared" si="10"/>
        <v>0</v>
      </c>
      <c r="AH37" s="274">
        <f t="shared" si="10"/>
        <v>0</v>
      </c>
      <c r="AI37" s="274">
        <f t="shared" si="10"/>
        <v>0</v>
      </c>
      <c r="AJ37" s="274" t="e">
        <f t="shared" si="10"/>
        <v>#N/A</v>
      </c>
      <c r="AK37" s="274" t="e">
        <f t="shared" si="10"/>
        <v>#N/A</v>
      </c>
      <c r="AL37" s="274" t="e">
        <f t="shared" si="10"/>
        <v>#N/A</v>
      </c>
      <c r="AM37" s="274" t="e">
        <f t="shared" si="10"/>
        <v>#N/A</v>
      </c>
      <c r="AN37" s="274" t="e">
        <f t="shared" si="10"/>
        <v>#N/A</v>
      </c>
      <c r="AO37" s="274" t="e">
        <f t="shared" si="10"/>
        <v>#N/A</v>
      </c>
      <c r="AP37" s="274" t="e">
        <f t="shared" si="10"/>
        <v>#N/A</v>
      </c>
      <c r="AQ37" s="274" t="e">
        <f t="shared" si="10"/>
        <v>#N/A</v>
      </c>
      <c r="AR37" s="274" t="e">
        <f t="shared" si="10"/>
        <v>#N/A</v>
      </c>
      <c r="AS37" s="274" t="e">
        <f t="shared" si="10"/>
        <v>#N/A</v>
      </c>
      <c r="AT37" s="274" t="e">
        <f t="shared" ref="AT37:AU37" si="11">AT33/AT35</f>
        <v>#N/A</v>
      </c>
      <c r="AU37" s="274" t="e">
        <f t="shared" si="11"/>
        <v>#N/A</v>
      </c>
    </row>
    <row r="38" spans="1:47" s="280" customFormat="1" ht="6" hidden="1" customHeight="1">
      <c r="B38" s="276"/>
      <c r="C38" s="276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</row>
    <row r="39" spans="1:47" s="258" customFormat="1" ht="16.5" hidden="1" customHeight="1">
      <c r="B39" s="282" t="s">
        <v>292</v>
      </c>
      <c r="C39" s="269"/>
      <c r="D39" s="283">
        <f>D37/D48*1000</f>
        <v>9.5207949126640603</v>
      </c>
      <c r="E39" s="283">
        <f t="shared" ref="E39:Q39" si="12">E37/E48*1000</f>
        <v>9.9129488322902812</v>
      </c>
      <c r="F39" s="283">
        <f t="shared" si="12"/>
        <v>10.330049902311952</v>
      </c>
      <c r="G39" s="283">
        <f t="shared" si="12"/>
        <v>0</v>
      </c>
      <c r="H39" s="283">
        <f t="shared" si="12"/>
        <v>0</v>
      </c>
      <c r="I39" s="283">
        <f t="shared" si="12"/>
        <v>0</v>
      </c>
      <c r="J39" s="283">
        <f t="shared" si="12"/>
        <v>0</v>
      </c>
      <c r="K39" s="284">
        <f t="shared" si="12"/>
        <v>0</v>
      </c>
      <c r="L39" s="284">
        <f t="shared" si="12"/>
        <v>0</v>
      </c>
      <c r="M39" s="284">
        <f t="shared" si="12"/>
        <v>0</v>
      </c>
      <c r="N39" s="284">
        <f t="shared" si="12"/>
        <v>0</v>
      </c>
      <c r="O39" s="284">
        <f t="shared" si="12"/>
        <v>0</v>
      </c>
      <c r="P39" s="284">
        <f t="shared" si="12"/>
        <v>0</v>
      </c>
      <c r="Q39" s="284">
        <f t="shared" si="12"/>
        <v>0</v>
      </c>
      <c r="R39" s="284">
        <f t="shared" ref="R39:AS39" si="13">R37/R48*1000</f>
        <v>0</v>
      </c>
      <c r="S39" s="284">
        <f t="shared" si="13"/>
        <v>0</v>
      </c>
      <c r="T39" s="284">
        <f t="shared" si="13"/>
        <v>0</v>
      </c>
      <c r="U39" s="284">
        <f t="shared" si="13"/>
        <v>0</v>
      </c>
      <c r="V39" s="284">
        <f t="shared" si="13"/>
        <v>0</v>
      </c>
      <c r="W39" s="284">
        <f t="shared" si="13"/>
        <v>0</v>
      </c>
      <c r="X39" s="284">
        <f t="shared" si="13"/>
        <v>0</v>
      </c>
      <c r="Y39" s="284">
        <f t="shared" si="13"/>
        <v>0</v>
      </c>
      <c r="Z39" s="284">
        <f t="shared" si="13"/>
        <v>0</v>
      </c>
      <c r="AA39" s="284">
        <f t="shared" si="13"/>
        <v>0</v>
      </c>
      <c r="AB39" s="284">
        <f t="shared" si="13"/>
        <v>0</v>
      </c>
      <c r="AC39" s="284">
        <f t="shared" si="13"/>
        <v>0</v>
      </c>
      <c r="AD39" s="284">
        <f t="shared" si="13"/>
        <v>0</v>
      </c>
      <c r="AE39" s="284">
        <f t="shared" si="13"/>
        <v>0</v>
      </c>
      <c r="AF39" s="284">
        <f t="shared" si="13"/>
        <v>0</v>
      </c>
      <c r="AG39" s="284">
        <f t="shared" si="13"/>
        <v>0</v>
      </c>
      <c r="AH39" s="284">
        <f t="shared" si="13"/>
        <v>0</v>
      </c>
      <c r="AI39" s="284">
        <f t="shared" si="13"/>
        <v>0</v>
      </c>
      <c r="AJ39" s="284" t="e">
        <f t="shared" si="13"/>
        <v>#N/A</v>
      </c>
      <c r="AK39" s="284" t="e">
        <f t="shared" si="13"/>
        <v>#N/A</v>
      </c>
      <c r="AL39" s="284" t="e">
        <f t="shared" si="13"/>
        <v>#N/A</v>
      </c>
      <c r="AM39" s="284" t="e">
        <f t="shared" si="13"/>
        <v>#N/A</v>
      </c>
      <c r="AN39" s="284" t="e">
        <f t="shared" si="13"/>
        <v>#N/A</v>
      </c>
      <c r="AO39" s="284" t="e">
        <f t="shared" si="13"/>
        <v>#N/A</v>
      </c>
      <c r="AP39" s="284" t="e">
        <f t="shared" si="13"/>
        <v>#N/A</v>
      </c>
      <c r="AQ39" s="284" t="e">
        <f t="shared" si="13"/>
        <v>#N/A</v>
      </c>
      <c r="AR39" s="284" t="e">
        <f t="shared" si="13"/>
        <v>#N/A</v>
      </c>
      <c r="AS39" s="284" t="e">
        <f t="shared" si="13"/>
        <v>#N/A</v>
      </c>
      <c r="AT39" s="284" t="e">
        <f t="shared" ref="AT39:AU39" si="14">AT37/AT48*1000</f>
        <v>#N/A</v>
      </c>
      <c r="AU39" s="284" t="e">
        <f t="shared" si="14"/>
        <v>#N/A</v>
      </c>
    </row>
    <row r="40" spans="1:47" s="258" customFormat="1" hidden="1">
      <c r="B40" s="276"/>
      <c r="C40" s="276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79"/>
      <c r="AT40" s="279"/>
      <c r="AU40" s="279"/>
    </row>
    <row r="41" spans="1:47" s="285" customFormat="1" hidden="1">
      <c r="B41" s="286" t="s">
        <v>293</v>
      </c>
      <c r="C41" s="286"/>
      <c r="D41" s="287"/>
      <c r="E41" s="287"/>
      <c r="F41" s="287"/>
      <c r="G41" s="287"/>
      <c r="H41" s="287"/>
      <c r="I41" s="287"/>
      <c r="J41" s="287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8"/>
      <c r="AP41" s="288"/>
      <c r="AQ41" s="288"/>
      <c r="AR41" s="288"/>
      <c r="AS41" s="288"/>
      <c r="AT41" s="288"/>
      <c r="AU41" s="288"/>
    </row>
    <row r="42" spans="1:47" s="258" customFormat="1" ht="15" hidden="1" customHeight="1">
      <c r="B42" s="289" t="s">
        <v>294</v>
      </c>
      <c r="C42" s="289"/>
      <c r="D42" s="290">
        <f>'CO2-Schulbilanz'!E17</f>
        <v>95226.001811999988</v>
      </c>
      <c r="E42" s="290">
        <f>'CO2-Schulbilanz'!F17</f>
        <v>80600.573685599986</v>
      </c>
      <c r="F42" s="290">
        <f>'CO2-Schulbilanz'!G17</f>
        <v>77002.721999999994</v>
      </c>
      <c r="G42" s="290">
        <f>'CO2-Schulbilanz'!H17</f>
        <v>0</v>
      </c>
      <c r="H42" s="290">
        <f>'CO2-Schulbilanz'!I17</f>
        <v>0</v>
      </c>
      <c r="I42" s="290">
        <f>'CO2-Schulbilanz'!J17</f>
        <v>0</v>
      </c>
      <c r="J42" s="290">
        <f>'CO2-Schulbilanz'!K17</f>
        <v>0</v>
      </c>
      <c r="K42" s="291">
        <f>'CO2-Schulbilanz'!L17</f>
        <v>0</v>
      </c>
      <c r="L42" s="291">
        <f>'CO2-Schulbilanz'!M17</f>
        <v>0</v>
      </c>
      <c r="M42" s="291">
        <f>'CO2-Schulbilanz'!N17</f>
        <v>0</v>
      </c>
      <c r="N42" s="291">
        <f>'CO2-Schulbilanz'!O17</f>
        <v>0</v>
      </c>
      <c r="O42" s="291">
        <f>'CO2-Schulbilanz'!P17</f>
        <v>0</v>
      </c>
      <c r="P42" s="291">
        <f>'CO2-Schulbilanz'!Q17</f>
        <v>0</v>
      </c>
      <c r="Q42" s="291">
        <f>'CO2-Schulbilanz'!R17</f>
        <v>0</v>
      </c>
      <c r="R42" s="291">
        <f>'CO2-Schulbilanz'!S17</f>
        <v>0</v>
      </c>
      <c r="S42" s="291">
        <f>'CO2-Schulbilanz'!T17</f>
        <v>0</v>
      </c>
      <c r="T42" s="291">
        <f>'CO2-Schulbilanz'!U17</f>
        <v>0</v>
      </c>
      <c r="U42" s="291">
        <f>'CO2-Schulbilanz'!V17</f>
        <v>0</v>
      </c>
      <c r="V42" s="291">
        <f>'CO2-Schulbilanz'!W17</f>
        <v>0</v>
      </c>
      <c r="W42" s="291">
        <f>'CO2-Schulbilanz'!X17</f>
        <v>0</v>
      </c>
      <c r="X42" s="291">
        <f>'CO2-Schulbilanz'!Y17</f>
        <v>0</v>
      </c>
      <c r="Y42" s="291">
        <f>'CO2-Schulbilanz'!Z17</f>
        <v>0</v>
      </c>
      <c r="Z42" s="291">
        <f>'CO2-Schulbilanz'!AA17</f>
        <v>0</v>
      </c>
      <c r="AA42" s="291">
        <f>'CO2-Schulbilanz'!AB17</f>
        <v>0</v>
      </c>
      <c r="AB42" s="291">
        <f>'CO2-Schulbilanz'!AC17</f>
        <v>0</v>
      </c>
      <c r="AC42" s="291">
        <f>'CO2-Schulbilanz'!AD17</f>
        <v>0</v>
      </c>
      <c r="AD42" s="291">
        <f>'CO2-Schulbilanz'!AE17</f>
        <v>0</v>
      </c>
      <c r="AE42" s="291">
        <f>'CO2-Schulbilanz'!AF17</f>
        <v>0</v>
      </c>
      <c r="AF42" s="291">
        <f>'CO2-Schulbilanz'!AG17</f>
        <v>0</v>
      </c>
      <c r="AG42" s="291">
        <f>'CO2-Schulbilanz'!AH17</f>
        <v>0</v>
      </c>
      <c r="AH42" s="291">
        <f>'CO2-Schulbilanz'!AI17</f>
        <v>0</v>
      </c>
      <c r="AI42" s="291">
        <f>'CO2-Schulbilanz'!AJ17</f>
        <v>0</v>
      </c>
      <c r="AJ42" s="291">
        <f>'CO2-Schulbilanz'!AK17</f>
        <v>0</v>
      </c>
      <c r="AK42" s="291">
        <f>'CO2-Schulbilanz'!AL17</f>
        <v>0</v>
      </c>
      <c r="AL42" s="291">
        <f>'CO2-Schulbilanz'!AM17</f>
        <v>0</v>
      </c>
      <c r="AM42" s="291">
        <f>'CO2-Schulbilanz'!AN17</f>
        <v>0</v>
      </c>
      <c r="AN42" s="291">
        <f>'CO2-Schulbilanz'!AO17</f>
        <v>0</v>
      </c>
      <c r="AO42" s="291">
        <f>'CO2-Schulbilanz'!AP17</f>
        <v>0</v>
      </c>
      <c r="AP42" s="291">
        <f>'CO2-Schulbilanz'!AQ17</f>
        <v>0</v>
      </c>
      <c r="AQ42" s="291">
        <f>'CO2-Schulbilanz'!AR17</f>
        <v>0</v>
      </c>
      <c r="AR42" s="291">
        <f>'CO2-Schulbilanz'!AS17</f>
        <v>0</v>
      </c>
      <c r="AS42" s="291">
        <f>'CO2-Schulbilanz'!AT17</f>
        <v>0</v>
      </c>
      <c r="AT42" s="291">
        <f>'CO2-Schulbilanz'!AU17</f>
        <v>0</v>
      </c>
      <c r="AU42" s="291">
        <f>'CO2-Schulbilanz'!AV17</f>
        <v>0</v>
      </c>
    </row>
    <row r="43" spans="1:47" s="258" customFormat="1" ht="18" customHeight="1">
      <c r="A43" s="271" t="s">
        <v>286</v>
      </c>
      <c r="B43" s="289" t="s">
        <v>295</v>
      </c>
      <c r="C43" s="289" t="s">
        <v>296</v>
      </c>
      <c r="D43" s="279">
        <v>40</v>
      </c>
      <c r="E43" s="279">
        <f>D43</f>
        <v>40</v>
      </c>
      <c r="F43" s="279">
        <f t="shared" ref="F43:AU43" si="15">E43</f>
        <v>40</v>
      </c>
      <c r="G43" s="279">
        <f t="shared" si="15"/>
        <v>40</v>
      </c>
      <c r="H43" s="279">
        <f t="shared" si="15"/>
        <v>40</v>
      </c>
      <c r="I43" s="279">
        <f t="shared" si="15"/>
        <v>40</v>
      </c>
      <c r="J43" s="279">
        <f t="shared" si="15"/>
        <v>40</v>
      </c>
      <c r="K43" s="279">
        <f t="shared" si="15"/>
        <v>40</v>
      </c>
      <c r="L43" s="279">
        <f t="shared" si="15"/>
        <v>40</v>
      </c>
      <c r="M43" s="279">
        <f t="shared" si="15"/>
        <v>40</v>
      </c>
      <c r="N43" s="279">
        <f t="shared" si="15"/>
        <v>40</v>
      </c>
      <c r="O43" s="279">
        <f t="shared" si="15"/>
        <v>40</v>
      </c>
      <c r="P43" s="279">
        <f t="shared" si="15"/>
        <v>40</v>
      </c>
      <c r="Q43" s="279">
        <f t="shared" si="15"/>
        <v>40</v>
      </c>
      <c r="R43" s="279">
        <f t="shared" si="15"/>
        <v>40</v>
      </c>
      <c r="S43" s="279">
        <f t="shared" si="15"/>
        <v>40</v>
      </c>
      <c r="T43" s="279">
        <f t="shared" si="15"/>
        <v>40</v>
      </c>
      <c r="U43" s="279">
        <f t="shared" si="15"/>
        <v>40</v>
      </c>
      <c r="V43" s="279">
        <f t="shared" si="15"/>
        <v>40</v>
      </c>
      <c r="W43" s="279">
        <f t="shared" si="15"/>
        <v>40</v>
      </c>
      <c r="X43" s="279">
        <f t="shared" si="15"/>
        <v>40</v>
      </c>
      <c r="Y43" s="279">
        <f t="shared" si="15"/>
        <v>40</v>
      </c>
      <c r="Z43" s="279">
        <f t="shared" si="15"/>
        <v>40</v>
      </c>
      <c r="AA43" s="279">
        <f t="shared" si="15"/>
        <v>40</v>
      </c>
      <c r="AB43" s="279">
        <f t="shared" si="15"/>
        <v>40</v>
      </c>
      <c r="AC43" s="279">
        <f t="shared" si="15"/>
        <v>40</v>
      </c>
      <c r="AD43" s="279">
        <f t="shared" si="15"/>
        <v>40</v>
      </c>
      <c r="AE43" s="279">
        <f t="shared" si="15"/>
        <v>40</v>
      </c>
      <c r="AF43" s="279">
        <f t="shared" si="15"/>
        <v>40</v>
      </c>
      <c r="AG43" s="279">
        <f t="shared" si="15"/>
        <v>40</v>
      </c>
      <c r="AH43" s="279">
        <f t="shared" si="15"/>
        <v>40</v>
      </c>
      <c r="AI43" s="279">
        <f t="shared" si="15"/>
        <v>40</v>
      </c>
      <c r="AJ43" s="279">
        <f t="shared" si="15"/>
        <v>40</v>
      </c>
      <c r="AK43" s="279">
        <f t="shared" si="15"/>
        <v>40</v>
      </c>
      <c r="AL43" s="279">
        <f t="shared" si="15"/>
        <v>40</v>
      </c>
      <c r="AM43" s="279">
        <f t="shared" si="15"/>
        <v>40</v>
      </c>
      <c r="AN43" s="279">
        <f t="shared" si="15"/>
        <v>40</v>
      </c>
      <c r="AO43" s="279">
        <f t="shared" si="15"/>
        <v>40</v>
      </c>
      <c r="AP43" s="279">
        <f t="shared" si="15"/>
        <v>40</v>
      </c>
      <c r="AQ43" s="279">
        <f t="shared" si="15"/>
        <v>40</v>
      </c>
      <c r="AR43" s="279">
        <f t="shared" si="15"/>
        <v>40</v>
      </c>
      <c r="AS43" s="279">
        <f t="shared" si="15"/>
        <v>40</v>
      </c>
      <c r="AT43" s="279">
        <f t="shared" si="15"/>
        <v>40</v>
      </c>
      <c r="AU43" s="279">
        <f t="shared" si="15"/>
        <v>40</v>
      </c>
    </row>
    <row r="44" spans="1:47" s="258" customFormat="1" hidden="1">
      <c r="A44" s="271"/>
      <c r="B44" s="289" t="s">
        <v>297</v>
      </c>
      <c r="C44" s="289"/>
      <c r="D44" s="279">
        <f>D43*40</f>
        <v>1600</v>
      </c>
      <c r="E44" s="279">
        <f t="shared" ref="E44:Q44" si="16">E43*40</f>
        <v>1600</v>
      </c>
      <c r="F44" s="279">
        <f t="shared" si="16"/>
        <v>1600</v>
      </c>
      <c r="G44" s="279">
        <f t="shared" si="16"/>
        <v>1600</v>
      </c>
      <c r="H44" s="279">
        <f t="shared" si="16"/>
        <v>1600</v>
      </c>
      <c r="I44" s="279">
        <f t="shared" si="16"/>
        <v>1600</v>
      </c>
      <c r="J44" s="279">
        <f t="shared" si="16"/>
        <v>1600</v>
      </c>
      <c r="K44" s="279">
        <f t="shared" si="16"/>
        <v>1600</v>
      </c>
      <c r="L44" s="279">
        <f t="shared" si="16"/>
        <v>1600</v>
      </c>
      <c r="M44" s="279">
        <f t="shared" si="16"/>
        <v>1600</v>
      </c>
      <c r="N44" s="279">
        <f t="shared" si="16"/>
        <v>1600</v>
      </c>
      <c r="O44" s="279">
        <f t="shared" si="16"/>
        <v>1600</v>
      </c>
      <c r="P44" s="279">
        <f t="shared" si="16"/>
        <v>1600</v>
      </c>
      <c r="Q44" s="279">
        <f t="shared" si="16"/>
        <v>1600</v>
      </c>
      <c r="R44" s="279">
        <f t="shared" ref="R44:AS44" si="17">R43*40</f>
        <v>1600</v>
      </c>
      <c r="S44" s="279">
        <f t="shared" si="17"/>
        <v>1600</v>
      </c>
      <c r="T44" s="279">
        <f t="shared" si="17"/>
        <v>1600</v>
      </c>
      <c r="U44" s="279">
        <f t="shared" si="17"/>
        <v>1600</v>
      </c>
      <c r="V44" s="279">
        <f t="shared" si="17"/>
        <v>1600</v>
      </c>
      <c r="W44" s="279">
        <f t="shared" si="17"/>
        <v>1600</v>
      </c>
      <c r="X44" s="279">
        <f t="shared" si="17"/>
        <v>1600</v>
      </c>
      <c r="Y44" s="279">
        <f t="shared" si="17"/>
        <v>1600</v>
      </c>
      <c r="Z44" s="279">
        <f t="shared" si="17"/>
        <v>1600</v>
      </c>
      <c r="AA44" s="279">
        <f t="shared" si="17"/>
        <v>1600</v>
      </c>
      <c r="AB44" s="279">
        <f t="shared" si="17"/>
        <v>1600</v>
      </c>
      <c r="AC44" s="279">
        <f t="shared" si="17"/>
        <v>1600</v>
      </c>
      <c r="AD44" s="279">
        <f t="shared" si="17"/>
        <v>1600</v>
      </c>
      <c r="AE44" s="279">
        <f t="shared" si="17"/>
        <v>1600</v>
      </c>
      <c r="AF44" s="279">
        <f t="shared" si="17"/>
        <v>1600</v>
      </c>
      <c r="AG44" s="279">
        <f t="shared" si="17"/>
        <v>1600</v>
      </c>
      <c r="AH44" s="279">
        <f t="shared" si="17"/>
        <v>1600</v>
      </c>
      <c r="AI44" s="279">
        <f t="shared" si="17"/>
        <v>1600</v>
      </c>
      <c r="AJ44" s="279">
        <f t="shared" si="17"/>
        <v>1600</v>
      </c>
      <c r="AK44" s="279">
        <f t="shared" si="17"/>
        <v>1600</v>
      </c>
      <c r="AL44" s="279">
        <f t="shared" si="17"/>
        <v>1600</v>
      </c>
      <c r="AM44" s="279">
        <f t="shared" si="17"/>
        <v>1600</v>
      </c>
      <c r="AN44" s="279">
        <f t="shared" si="17"/>
        <v>1600</v>
      </c>
      <c r="AO44" s="279">
        <f t="shared" si="17"/>
        <v>1600</v>
      </c>
      <c r="AP44" s="279">
        <f t="shared" si="17"/>
        <v>1600</v>
      </c>
      <c r="AQ44" s="279">
        <f t="shared" si="17"/>
        <v>1600</v>
      </c>
      <c r="AR44" s="279">
        <f t="shared" si="17"/>
        <v>1600</v>
      </c>
      <c r="AS44" s="279">
        <f t="shared" si="17"/>
        <v>1600</v>
      </c>
      <c r="AT44" s="279">
        <f t="shared" ref="AT44:AU44" si="18">AT43*40</f>
        <v>1600</v>
      </c>
      <c r="AU44" s="279">
        <f t="shared" si="18"/>
        <v>1600</v>
      </c>
    </row>
    <row r="45" spans="1:47" s="280" customFormat="1" ht="5.25" hidden="1" customHeight="1">
      <c r="B45" s="281"/>
      <c r="C45" s="281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79"/>
      <c r="AS45" s="279"/>
      <c r="AT45" s="279"/>
      <c r="AU45" s="279"/>
    </row>
    <row r="46" spans="1:47" s="258" customFormat="1" ht="21.75" hidden="1" customHeight="1">
      <c r="B46" s="289" t="s">
        <v>291</v>
      </c>
      <c r="C46" s="289"/>
      <c r="D46" s="279">
        <f t="shared" ref="D46:Q46" si="19">D42/D44</f>
        <v>59.516251132499995</v>
      </c>
      <c r="E46" s="279">
        <f t="shared" si="19"/>
        <v>50.375358553499993</v>
      </c>
      <c r="F46" s="279">
        <f t="shared" si="19"/>
        <v>48.126701249999996</v>
      </c>
      <c r="G46" s="279">
        <f t="shared" si="19"/>
        <v>0</v>
      </c>
      <c r="H46" s="279">
        <f t="shared" si="19"/>
        <v>0</v>
      </c>
      <c r="I46" s="279">
        <f t="shared" si="19"/>
        <v>0</v>
      </c>
      <c r="J46" s="279">
        <f t="shared" si="19"/>
        <v>0</v>
      </c>
      <c r="K46" s="279">
        <f t="shared" si="19"/>
        <v>0</v>
      </c>
      <c r="L46" s="279">
        <f t="shared" si="19"/>
        <v>0</v>
      </c>
      <c r="M46" s="279">
        <f t="shared" si="19"/>
        <v>0</v>
      </c>
      <c r="N46" s="279">
        <f t="shared" si="19"/>
        <v>0</v>
      </c>
      <c r="O46" s="279">
        <f t="shared" si="19"/>
        <v>0</v>
      </c>
      <c r="P46" s="279">
        <f t="shared" si="19"/>
        <v>0</v>
      </c>
      <c r="Q46" s="279">
        <f t="shared" si="19"/>
        <v>0</v>
      </c>
      <c r="R46" s="279">
        <f t="shared" ref="R46:AS46" si="20">R42/R44</f>
        <v>0</v>
      </c>
      <c r="S46" s="279">
        <f t="shared" si="20"/>
        <v>0</v>
      </c>
      <c r="T46" s="279">
        <f t="shared" si="20"/>
        <v>0</v>
      </c>
      <c r="U46" s="279">
        <f t="shared" si="20"/>
        <v>0</v>
      </c>
      <c r="V46" s="279">
        <f t="shared" si="20"/>
        <v>0</v>
      </c>
      <c r="W46" s="279">
        <f t="shared" si="20"/>
        <v>0</v>
      </c>
      <c r="X46" s="279">
        <f t="shared" si="20"/>
        <v>0</v>
      </c>
      <c r="Y46" s="279">
        <f t="shared" si="20"/>
        <v>0</v>
      </c>
      <c r="Z46" s="279">
        <f t="shared" si="20"/>
        <v>0</v>
      </c>
      <c r="AA46" s="279">
        <f t="shared" si="20"/>
        <v>0</v>
      </c>
      <c r="AB46" s="279">
        <f t="shared" si="20"/>
        <v>0</v>
      </c>
      <c r="AC46" s="279">
        <f t="shared" si="20"/>
        <v>0</v>
      </c>
      <c r="AD46" s="279">
        <f t="shared" si="20"/>
        <v>0</v>
      </c>
      <c r="AE46" s="279">
        <f t="shared" si="20"/>
        <v>0</v>
      </c>
      <c r="AF46" s="279">
        <f t="shared" si="20"/>
        <v>0</v>
      </c>
      <c r="AG46" s="279">
        <f t="shared" si="20"/>
        <v>0</v>
      </c>
      <c r="AH46" s="279">
        <f t="shared" si="20"/>
        <v>0</v>
      </c>
      <c r="AI46" s="279">
        <f t="shared" si="20"/>
        <v>0</v>
      </c>
      <c r="AJ46" s="279">
        <f t="shared" si="20"/>
        <v>0</v>
      </c>
      <c r="AK46" s="279">
        <f t="shared" si="20"/>
        <v>0</v>
      </c>
      <c r="AL46" s="279">
        <f t="shared" si="20"/>
        <v>0</v>
      </c>
      <c r="AM46" s="279">
        <f t="shared" si="20"/>
        <v>0</v>
      </c>
      <c r="AN46" s="279">
        <f t="shared" si="20"/>
        <v>0</v>
      </c>
      <c r="AO46" s="279">
        <f t="shared" si="20"/>
        <v>0</v>
      </c>
      <c r="AP46" s="279">
        <f t="shared" si="20"/>
        <v>0</v>
      </c>
      <c r="AQ46" s="279">
        <f t="shared" si="20"/>
        <v>0</v>
      </c>
      <c r="AR46" s="279">
        <f t="shared" si="20"/>
        <v>0</v>
      </c>
      <c r="AS46" s="279">
        <f t="shared" si="20"/>
        <v>0</v>
      </c>
      <c r="AT46" s="279">
        <f t="shared" ref="AT46:AU46" si="21">AT42/AT44</f>
        <v>0</v>
      </c>
      <c r="AU46" s="279">
        <f t="shared" si="21"/>
        <v>0</v>
      </c>
    </row>
    <row r="47" spans="1:47" s="280" customFormat="1" ht="5.25" hidden="1" customHeight="1">
      <c r="B47" s="276"/>
      <c r="C47" s="276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/>
      <c r="AK47" s="279"/>
      <c r="AL47" s="279"/>
      <c r="AM47" s="279"/>
      <c r="AN47" s="279"/>
      <c r="AO47" s="279"/>
      <c r="AP47" s="279"/>
      <c r="AQ47" s="279"/>
      <c r="AR47" s="279"/>
      <c r="AS47" s="279"/>
      <c r="AT47" s="279"/>
      <c r="AU47" s="279"/>
    </row>
    <row r="48" spans="1:47" s="258" customFormat="1" ht="21" customHeight="1">
      <c r="A48" s="271" t="s">
        <v>286</v>
      </c>
      <c r="B48" s="289" t="s">
        <v>298</v>
      </c>
      <c r="C48" s="289" t="s">
        <v>288</v>
      </c>
      <c r="D48" s="292">
        <v>5000</v>
      </c>
      <c r="E48" s="292">
        <f>D48</f>
        <v>5000</v>
      </c>
      <c r="F48" s="292">
        <f t="shared" ref="F48:AU48" si="22">E48</f>
        <v>5000</v>
      </c>
      <c r="G48" s="292">
        <f t="shared" si="22"/>
        <v>5000</v>
      </c>
      <c r="H48" s="292">
        <f t="shared" si="22"/>
        <v>5000</v>
      </c>
      <c r="I48" s="292">
        <f t="shared" si="22"/>
        <v>5000</v>
      </c>
      <c r="J48" s="292">
        <f t="shared" si="22"/>
        <v>5000</v>
      </c>
      <c r="K48" s="292">
        <f t="shared" si="22"/>
        <v>5000</v>
      </c>
      <c r="L48" s="292">
        <f t="shared" si="22"/>
        <v>5000</v>
      </c>
      <c r="M48" s="292">
        <f t="shared" si="22"/>
        <v>5000</v>
      </c>
      <c r="N48" s="292">
        <f t="shared" si="22"/>
        <v>5000</v>
      </c>
      <c r="O48" s="292">
        <f t="shared" si="22"/>
        <v>5000</v>
      </c>
      <c r="P48" s="292">
        <f t="shared" si="22"/>
        <v>5000</v>
      </c>
      <c r="Q48" s="292">
        <f t="shared" si="22"/>
        <v>5000</v>
      </c>
      <c r="R48" s="292">
        <f t="shared" si="22"/>
        <v>5000</v>
      </c>
      <c r="S48" s="292">
        <f t="shared" si="22"/>
        <v>5000</v>
      </c>
      <c r="T48" s="292">
        <f t="shared" si="22"/>
        <v>5000</v>
      </c>
      <c r="U48" s="292">
        <f t="shared" si="22"/>
        <v>5000</v>
      </c>
      <c r="V48" s="292">
        <f t="shared" si="22"/>
        <v>5000</v>
      </c>
      <c r="W48" s="292">
        <f t="shared" si="22"/>
        <v>5000</v>
      </c>
      <c r="X48" s="292">
        <f t="shared" si="22"/>
        <v>5000</v>
      </c>
      <c r="Y48" s="292">
        <f t="shared" si="22"/>
        <v>5000</v>
      </c>
      <c r="Z48" s="292">
        <f t="shared" si="22"/>
        <v>5000</v>
      </c>
      <c r="AA48" s="292">
        <f t="shared" si="22"/>
        <v>5000</v>
      </c>
      <c r="AB48" s="292">
        <f t="shared" si="22"/>
        <v>5000</v>
      </c>
      <c r="AC48" s="292">
        <f t="shared" si="22"/>
        <v>5000</v>
      </c>
      <c r="AD48" s="292">
        <f t="shared" si="22"/>
        <v>5000</v>
      </c>
      <c r="AE48" s="292">
        <f t="shared" si="22"/>
        <v>5000</v>
      </c>
      <c r="AF48" s="292">
        <f t="shared" si="22"/>
        <v>5000</v>
      </c>
      <c r="AG48" s="292">
        <f t="shared" si="22"/>
        <v>5000</v>
      </c>
      <c r="AH48" s="292">
        <f t="shared" si="22"/>
        <v>5000</v>
      </c>
      <c r="AI48" s="292">
        <f t="shared" si="22"/>
        <v>5000</v>
      </c>
      <c r="AJ48" s="292">
        <f t="shared" si="22"/>
        <v>5000</v>
      </c>
      <c r="AK48" s="292">
        <f t="shared" si="22"/>
        <v>5000</v>
      </c>
      <c r="AL48" s="292">
        <f t="shared" si="22"/>
        <v>5000</v>
      </c>
      <c r="AM48" s="292">
        <f t="shared" si="22"/>
        <v>5000</v>
      </c>
      <c r="AN48" s="292">
        <f t="shared" si="22"/>
        <v>5000</v>
      </c>
      <c r="AO48" s="292">
        <f t="shared" si="22"/>
        <v>5000</v>
      </c>
      <c r="AP48" s="292">
        <f t="shared" si="22"/>
        <v>5000</v>
      </c>
      <c r="AQ48" s="292">
        <f t="shared" si="22"/>
        <v>5000</v>
      </c>
      <c r="AR48" s="292">
        <f t="shared" si="22"/>
        <v>5000</v>
      </c>
      <c r="AS48" s="292">
        <f t="shared" si="22"/>
        <v>5000</v>
      </c>
      <c r="AT48" s="292">
        <f t="shared" si="22"/>
        <v>5000</v>
      </c>
      <c r="AU48" s="292">
        <f t="shared" si="22"/>
        <v>5000</v>
      </c>
    </row>
    <row r="49" spans="2:47" s="258" customFormat="1" hidden="1">
      <c r="B49" s="293" t="s">
        <v>299</v>
      </c>
      <c r="C49" s="294"/>
      <c r="D49" s="295">
        <f>D46/D48*1000</f>
        <v>11.903250226499999</v>
      </c>
      <c r="E49" s="295">
        <f t="shared" ref="E49:AU49" si="23">E46/E48*1000</f>
        <v>10.075071710699998</v>
      </c>
      <c r="F49" s="295">
        <f t="shared" si="23"/>
        <v>9.6253402499999989</v>
      </c>
      <c r="G49" s="295">
        <f t="shared" si="23"/>
        <v>0</v>
      </c>
      <c r="H49" s="295">
        <f t="shared" si="23"/>
        <v>0</v>
      </c>
      <c r="I49" s="295">
        <f t="shared" si="23"/>
        <v>0</v>
      </c>
      <c r="J49" s="295">
        <f t="shared" si="23"/>
        <v>0</v>
      </c>
      <c r="K49" s="295">
        <f t="shared" si="23"/>
        <v>0</v>
      </c>
      <c r="L49" s="295">
        <f t="shared" si="23"/>
        <v>0</v>
      </c>
      <c r="M49" s="295">
        <f t="shared" si="23"/>
        <v>0</v>
      </c>
      <c r="N49" s="295">
        <f t="shared" si="23"/>
        <v>0</v>
      </c>
      <c r="O49" s="295">
        <f t="shared" si="23"/>
        <v>0</v>
      </c>
      <c r="P49" s="295">
        <f t="shared" si="23"/>
        <v>0</v>
      </c>
      <c r="Q49" s="295">
        <f t="shared" si="23"/>
        <v>0</v>
      </c>
      <c r="R49" s="295">
        <f t="shared" si="23"/>
        <v>0</v>
      </c>
      <c r="S49" s="295">
        <f t="shared" si="23"/>
        <v>0</v>
      </c>
      <c r="T49" s="295">
        <f t="shared" si="23"/>
        <v>0</v>
      </c>
      <c r="U49" s="295">
        <f t="shared" si="23"/>
        <v>0</v>
      </c>
      <c r="V49" s="295">
        <f t="shared" si="23"/>
        <v>0</v>
      </c>
      <c r="W49" s="295">
        <f t="shared" si="23"/>
        <v>0</v>
      </c>
      <c r="X49" s="295">
        <f t="shared" si="23"/>
        <v>0</v>
      </c>
      <c r="Y49" s="295">
        <f t="shared" si="23"/>
        <v>0</v>
      </c>
      <c r="Z49" s="295">
        <f t="shared" si="23"/>
        <v>0</v>
      </c>
      <c r="AA49" s="295">
        <f t="shared" si="23"/>
        <v>0</v>
      </c>
      <c r="AB49" s="295">
        <f t="shared" si="23"/>
        <v>0</v>
      </c>
      <c r="AC49" s="295">
        <f t="shared" si="23"/>
        <v>0</v>
      </c>
      <c r="AD49" s="295">
        <f t="shared" si="23"/>
        <v>0</v>
      </c>
      <c r="AE49" s="295">
        <f t="shared" si="23"/>
        <v>0</v>
      </c>
      <c r="AF49" s="295">
        <f t="shared" si="23"/>
        <v>0</v>
      </c>
      <c r="AG49" s="295">
        <f t="shared" si="23"/>
        <v>0</v>
      </c>
      <c r="AH49" s="295">
        <f t="shared" si="23"/>
        <v>0</v>
      </c>
      <c r="AI49" s="295">
        <f t="shared" si="23"/>
        <v>0</v>
      </c>
      <c r="AJ49" s="295">
        <f t="shared" si="23"/>
        <v>0</v>
      </c>
      <c r="AK49" s="295">
        <f t="shared" si="23"/>
        <v>0</v>
      </c>
      <c r="AL49" s="295">
        <f t="shared" si="23"/>
        <v>0</v>
      </c>
      <c r="AM49" s="295">
        <f t="shared" si="23"/>
        <v>0</v>
      </c>
      <c r="AN49" s="295">
        <f t="shared" si="23"/>
        <v>0</v>
      </c>
      <c r="AO49" s="295">
        <f t="shared" si="23"/>
        <v>0</v>
      </c>
      <c r="AP49" s="295">
        <f t="shared" si="23"/>
        <v>0</v>
      </c>
      <c r="AQ49" s="295">
        <f t="shared" si="23"/>
        <v>0</v>
      </c>
      <c r="AR49" s="295">
        <f t="shared" si="23"/>
        <v>0</v>
      </c>
      <c r="AS49" s="295">
        <f t="shared" si="23"/>
        <v>0</v>
      </c>
      <c r="AT49" s="295">
        <f t="shared" si="23"/>
        <v>0</v>
      </c>
      <c r="AU49" s="295">
        <f t="shared" si="23"/>
        <v>0</v>
      </c>
    </row>
    <row r="50" spans="2:47" s="258" customFormat="1"/>
    <row r="51" spans="2:47" s="258" customFormat="1">
      <c r="B51" s="296" t="s">
        <v>300</v>
      </c>
      <c r="C51" s="296"/>
      <c r="D51" s="297">
        <f>D39+D49</f>
        <v>21.424045139164058</v>
      </c>
      <c r="E51" s="297">
        <f t="shared" ref="E51:AU51" si="24">E39+E49</f>
        <v>19.988020542990277</v>
      </c>
      <c r="F51" s="297">
        <f t="shared" si="24"/>
        <v>19.955390152311949</v>
      </c>
      <c r="G51" s="297">
        <f t="shared" si="24"/>
        <v>0</v>
      </c>
      <c r="H51" s="297">
        <f t="shared" si="24"/>
        <v>0</v>
      </c>
      <c r="I51" s="297">
        <f t="shared" si="24"/>
        <v>0</v>
      </c>
      <c r="J51" s="297">
        <f t="shared" si="24"/>
        <v>0</v>
      </c>
      <c r="K51" s="297">
        <f t="shared" si="24"/>
        <v>0</v>
      </c>
      <c r="L51" s="297">
        <f t="shared" si="24"/>
        <v>0</v>
      </c>
      <c r="M51" s="297">
        <f t="shared" si="24"/>
        <v>0</v>
      </c>
      <c r="N51" s="297">
        <f t="shared" si="24"/>
        <v>0</v>
      </c>
      <c r="O51" s="297">
        <f t="shared" si="24"/>
        <v>0</v>
      </c>
      <c r="P51" s="297">
        <f t="shared" si="24"/>
        <v>0</v>
      </c>
      <c r="Q51" s="297">
        <f t="shared" si="24"/>
        <v>0</v>
      </c>
      <c r="R51" s="297">
        <f t="shared" si="24"/>
        <v>0</v>
      </c>
      <c r="S51" s="297">
        <f t="shared" si="24"/>
        <v>0</v>
      </c>
      <c r="T51" s="297">
        <f t="shared" si="24"/>
        <v>0</v>
      </c>
      <c r="U51" s="297">
        <f t="shared" si="24"/>
        <v>0</v>
      </c>
      <c r="V51" s="297">
        <f t="shared" si="24"/>
        <v>0</v>
      </c>
      <c r="W51" s="297">
        <f t="shared" si="24"/>
        <v>0</v>
      </c>
      <c r="X51" s="297">
        <f t="shared" si="24"/>
        <v>0</v>
      </c>
      <c r="Y51" s="297">
        <f t="shared" si="24"/>
        <v>0</v>
      </c>
      <c r="Z51" s="297">
        <f t="shared" si="24"/>
        <v>0</v>
      </c>
      <c r="AA51" s="297">
        <f t="shared" si="24"/>
        <v>0</v>
      </c>
      <c r="AB51" s="297">
        <f t="shared" si="24"/>
        <v>0</v>
      </c>
      <c r="AC51" s="297">
        <f t="shared" si="24"/>
        <v>0</v>
      </c>
      <c r="AD51" s="297">
        <f t="shared" si="24"/>
        <v>0</v>
      </c>
      <c r="AE51" s="297">
        <f t="shared" si="24"/>
        <v>0</v>
      </c>
      <c r="AF51" s="297">
        <f t="shared" si="24"/>
        <v>0</v>
      </c>
      <c r="AG51" s="297">
        <f t="shared" si="24"/>
        <v>0</v>
      </c>
      <c r="AH51" s="297">
        <f t="shared" si="24"/>
        <v>0</v>
      </c>
      <c r="AI51" s="297">
        <f t="shared" si="24"/>
        <v>0</v>
      </c>
      <c r="AJ51" s="297" t="e">
        <f t="shared" si="24"/>
        <v>#N/A</v>
      </c>
      <c r="AK51" s="297" t="e">
        <f t="shared" si="24"/>
        <v>#N/A</v>
      </c>
      <c r="AL51" s="297" t="e">
        <f t="shared" si="24"/>
        <v>#N/A</v>
      </c>
      <c r="AM51" s="297" t="e">
        <f t="shared" si="24"/>
        <v>#N/A</v>
      </c>
      <c r="AN51" s="297" t="e">
        <f t="shared" si="24"/>
        <v>#N/A</v>
      </c>
      <c r="AO51" s="297" t="e">
        <f t="shared" si="24"/>
        <v>#N/A</v>
      </c>
      <c r="AP51" s="297" t="e">
        <f t="shared" si="24"/>
        <v>#N/A</v>
      </c>
      <c r="AQ51" s="297" t="e">
        <f t="shared" si="24"/>
        <v>#N/A</v>
      </c>
      <c r="AR51" s="297" t="e">
        <f t="shared" si="24"/>
        <v>#N/A</v>
      </c>
      <c r="AS51" s="297" t="e">
        <f t="shared" si="24"/>
        <v>#N/A</v>
      </c>
      <c r="AT51" s="297" t="e">
        <f t="shared" si="24"/>
        <v>#N/A</v>
      </c>
      <c r="AU51" s="297" t="e">
        <f t="shared" si="24"/>
        <v>#N/A</v>
      </c>
    </row>
    <row r="52" spans="2:47">
      <c r="B52" s="264"/>
      <c r="C52" s="298" t="s">
        <v>301</v>
      </c>
    </row>
    <row r="53" spans="2:47" hidden="1">
      <c r="C53" s="299" t="s">
        <v>302</v>
      </c>
      <c r="D53" s="300">
        <v>2007</v>
      </c>
      <c r="E53" s="300">
        <v>2008</v>
      </c>
      <c r="F53" s="300">
        <v>2009</v>
      </c>
      <c r="G53" s="300">
        <v>2010</v>
      </c>
      <c r="H53" s="300">
        <v>2011</v>
      </c>
      <c r="I53" s="300">
        <v>2012</v>
      </c>
      <c r="J53" s="300">
        <v>2013</v>
      </c>
      <c r="K53" s="300">
        <v>2014</v>
      </c>
      <c r="L53" s="300">
        <v>2015</v>
      </c>
      <c r="M53" s="300">
        <v>2016</v>
      </c>
      <c r="N53" s="300">
        <v>2017</v>
      </c>
      <c r="O53" s="300">
        <v>2018</v>
      </c>
      <c r="P53" s="300">
        <v>2019</v>
      </c>
      <c r="Q53" s="300">
        <v>2020</v>
      </c>
      <c r="R53" s="300">
        <v>2021</v>
      </c>
      <c r="S53" s="300">
        <v>2022</v>
      </c>
      <c r="T53" s="300">
        <v>2023</v>
      </c>
      <c r="U53" s="300">
        <v>2024</v>
      </c>
      <c r="V53" s="300">
        <v>2025</v>
      </c>
      <c r="W53" s="300">
        <v>2026</v>
      </c>
      <c r="X53" s="300">
        <v>2027</v>
      </c>
      <c r="Y53" s="300">
        <v>2028</v>
      </c>
      <c r="Z53" s="300">
        <v>2029</v>
      </c>
      <c r="AA53" s="300">
        <v>2030</v>
      </c>
      <c r="AB53" s="300">
        <v>2031</v>
      </c>
      <c r="AC53" s="300">
        <v>2032</v>
      </c>
      <c r="AD53" s="300">
        <v>2033</v>
      </c>
      <c r="AE53" s="300">
        <v>2034</v>
      </c>
      <c r="AF53" s="300">
        <v>2035</v>
      </c>
      <c r="AG53" s="300">
        <v>2036</v>
      </c>
      <c r="AH53" s="300">
        <v>2037</v>
      </c>
      <c r="AI53" s="300">
        <v>2038</v>
      </c>
      <c r="AJ53" s="300">
        <v>2039</v>
      </c>
      <c r="AK53" s="300">
        <v>2040</v>
      </c>
      <c r="AL53" s="300">
        <v>2041</v>
      </c>
      <c r="AM53" s="300">
        <v>2042</v>
      </c>
      <c r="AN53" s="300">
        <v>2043</v>
      </c>
      <c r="AO53" s="300">
        <v>2044</v>
      </c>
      <c r="AP53" s="300">
        <v>2045</v>
      </c>
      <c r="AQ53" s="300">
        <v>2046</v>
      </c>
      <c r="AR53" s="300">
        <v>2047</v>
      </c>
      <c r="AS53" s="300">
        <v>2048</v>
      </c>
      <c r="AT53" s="300">
        <v>2049</v>
      </c>
      <c r="AU53" s="301">
        <v>2050</v>
      </c>
    </row>
    <row r="54" spans="2:47" hidden="1">
      <c r="C54" s="302" t="s">
        <v>303</v>
      </c>
      <c r="D54" s="303">
        <v>84.9</v>
      </c>
      <c r="E54" s="303">
        <v>86.6</v>
      </c>
      <c r="F54" s="303">
        <v>90.8</v>
      </c>
      <c r="G54" s="303">
        <v>109.1</v>
      </c>
      <c r="H54" s="303">
        <v>87.5</v>
      </c>
      <c r="I54" s="303">
        <v>95.1</v>
      </c>
      <c r="J54" s="303">
        <v>97.7</v>
      </c>
      <c r="K54" s="303">
        <v>81.099999999999994</v>
      </c>
      <c r="L54" s="303">
        <v>87.2</v>
      </c>
      <c r="M54" s="303">
        <v>100</v>
      </c>
      <c r="N54" s="303">
        <v>100</v>
      </c>
      <c r="O54" s="303">
        <v>100</v>
      </c>
      <c r="P54" s="303">
        <v>100</v>
      </c>
      <c r="Q54" s="303">
        <v>100</v>
      </c>
      <c r="R54" s="303">
        <v>100</v>
      </c>
      <c r="S54" s="303">
        <v>100</v>
      </c>
      <c r="T54" s="303">
        <v>100</v>
      </c>
      <c r="U54" s="303">
        <v>100</v>
      </c>
      <c r="V54" s="303">
        <v>100</v>
      </c>
      <c r="W54" s="303">
        <v>100</v>
      </c>
      <c r="X54" s="303">
        <v>100</v>
      </c>
      <c r="Y54" s="303">
        <v>100</v>
      </c>
      <c r="Z54" s="303">
        <v>100</v>
      </c>
      <c r="AA54" s="303">
        <v>100</v>
      </c>
      <c r="AB54" s="303">
        <v>100</v>
      </c>
      <c r="AC54" s="303">
        <v>100</v>
      </c>
      <c r="AD54" s="303">
        <v>100</v>
      </c>
      <c r="AE54" s="303">
        <v>100</v>
      </c>
      <c r="AF54" s="303">
        <v>100</v>
      </c>
      <c r="AG54" s="303">
        <v>100</v>
      </c>
      <c r="AH54" s="303">
        <v>100</v>
      </c>
      <c r="AI54" s="303">
        <v>100</v>
      </c>
      <c r="AJ54" s="303">
        <v>100</v>
      </c>
      <c r="AK54" s="303">
        <v>100</v>
      </c>
      <c r="AL54" s="303">
        <v>100</v>
      </c>
      <c r="AM54" s="303">
        <v>100</v>
      </c>
      <c r="AN54" s="303">
        <v>100</v>
      </c>
      <c r="AO54" s="303">
        <v>100</v>
      </c>
      <c r="AP54" s="303">
        <v>100</v>
      </c>
      <c r="AQ54" s="303">
        <v>100</v>
      </c>
      <c r="AR54" s="303">
        <v>100</v>
      </c>
      <c r="AS54" s="303">
        <v>100</v>
      </c>
      <c r="AT54" s="303">
        <v>100</v>
      </c>
      <c r="AU54" s="304">
        <v>100</v>
      </c>
    </row>
    <row r="55" spans="2:47">
      <c r="C55" s="271"/>
    </row>
    <row r="56" spans="2:47">
      <c r="C56" s="271"/>
    </row>
    <row r="57" spans="2:47">
      <c r="C57" s="258"/>
    </row>
    <row r="58" spans="2:47">
      <c r="C58" s="100"/>
    </row>
  </sheetData>
  <conditionalFormatting sqref="D32:AU32">
    <cfRule type="cellIs" dxfId="2" priority="3" operator="equal">
      <formula>100</formula>
    </cfRule>
  </conditionalFormatting>
  <conditionalFormatting sqref="D32:AU32">
    <cfRule type="cellIs" dxfId="1" priority="2" operator="lessThan">
      <formula>100</formula>
    </cfRule>
  </conditionalFormatting>
  <conditionalFormatting sqref="D32:AU32">
    <cfRule type="cellIs" dxfId="0" priority="1" operator="greaterThan">
      <formula>100</formula>
    </cfRule>
  </conditionalFormatting>
  <pageMargins left="0.7" right="0.7" top="0.78740157500000008" bottom="0.78740157500000008" header="0.3" footer="0.3"/>
  <pageSetup paperSize="9" firstPageNumber="2147483648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"/>
  <sheetViews>
    <sheetView zoomScale="134" workbookViewId="0">
      <selection activeCell="M34" sqref="M34"/>
    </sheetView>
  </sheetViews>
  <sheetFormatPr baseColWidth="10" defaultRowHeight="12.75"/>
  <sheetData/>
  <pageMargins left="0.7" right="0.7" top="0.78740157500000008" bottom="0.78740157500000008" header="0.3" footer="0.3"/>
  <pageSetup paperSize="9" firstPageNumber="2147483648" orientation="portrait" horizontalDpi="0"/>
  <drawing r:id="rId1"/>
  <legacyDrawing r:id="rId2"/>
  <oleObjects>
    <mc:AlternateContent xmlns:mc="http://schemas.openxmlformats.org/markup-compatibility/2006">
      <mc:Choice Requires="x14">
        <oleObject progId="Word.Document.8" shapeId="2" r:id="rId3">
          <objectPr defaultSize="0" r:id="rId4">
            <anchor sizeWithCells="1">
              <from>
                <xdr:col>0</xdr:col>
                <xdr:colOff>66675</xdr:colOff>
                <xdr:row>0</xdr:row>
                <xdr:rowOff>19050</xdr:rowOff>
              </from>
              <to>
                <xdr:col>11</xdr:col>
                <xdr:colOff>209550</xdr:colOff>
                <xdr:row>54</xdr:row>
                <xdr:rowOff>57150</xdr:rowOff>
              </to>
            </anchor>
          </objectPr>
        </oleObject>
      </mc:Choice>
      <mc:Fallback>
        <oleObject progId="Word.Document.8" shapeId="10241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Planungsübersicht</vt:lpstr>
      <vt:lpstr>Chronologische Liste</vt:lpstr>
      <vt:lpstr>Energieverbräuche</vt:lpstr>
      <vt:lpstr>CO2-Schulbilanz</vt:lpstr>
      <vt:lpstr>Erfolge</vt:lpstr>
      <vt:lpstr>Bilanz_pro_h_pro_m²</vt:lpstr>
      <vt:lpstr>Anleitung</vt:lpstr>
      <vt:lpstr>'CO2-Schulbilanz'!Druckbereich</vt:lpstr>
      <vt:lpstr>Energieverbräuche!Druckbereich</vt:lpstr>
      <vt:lpstr>Planungsübersicht!Druckbereich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von Kleist</dc:creator>
  <cp:lastModifiedBy>Malte Renius</cp:lastModifiedBy>
  <cp:revision>21</cp:revision>
  <dcterms:created xsi:type="dcterms:W3CDTF">2007-04-19T19:04:26Z</dcterms:created>
  <dcterms:modified xsi:type="dcterms:W3CDTF">2023-02-08T18:40:47Z</dcterms:modified>
</cp:coreProperties>
</file>